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1" sheetId="1" r:id="rId1"/>
    <sheet name="2020" sheetId="5" r:id="rId2"/>
    <sheet name="2019" sheetId="2" r:id="rId3"/>
    <sheet name="2018" sheetId="3" r:id="rId4"/>
    <sheet name="2017" sheetId="4" r:id="rId5"/>
    <sheet name="Q4 2016" sheetId="7" r:id="rId6"/>
  </sheets>
  <externalReferences>
    <externalReference r:id="rId7"/>
  </externalReferences>
  <definedNames>
    <definedName name="_xlnm.Print_Area" localSheetId="2">'2019'!$A$3:$E$117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E56" i="5" l="1"/>
  <c r="E116" i="2" l="1"/>
  <c r="E76" i="3" l="1"/>
  <c r="E387" i="4" l="1"/>
  <c r="E384" i="4"/>
  <c r="E382" i="4"/>
  <c r="E370" i="4"/>
  <c r="E362" i="4"/>
  <c r="E361" i="4"/>
  <c r="E356" i="4"/>
  <c r="E355" i="4"/>
  <c r="E354" i="4"/>
  <c r="E348" i="4"/>
  <c r="E346" i="4"/>
  <c r="E345" i="4"/>
  <c r="E344" i="4"/>
  <c r="E340" i="4"/>
  <c r="E339" i="4"/>
  <c r="E335" i="4"/>
  <c r="E331" i="4"/>
  <c r="E329" i="4"/>
  <c r="E323" i="4"/>
  <c r="E321" i="4"/>
  <c r="E320" i="4"/>
  <c r="E319" i="4"/>
  <c r="E318" i="4"/>
  <c r="E313" i="4"/>
  <c r="E298" i="4"/>
  <c r="E297" i="4"/>
  <c r="E288" i="4"/>
  <c r="E286" i="4"/>
  <c r="E285" i="4"/>
  <c r="E283" i="4"/>
  <c r="E281" i="4"/>
  <c r="E393" i="4" s="1"/>
  <c r="E32" i="7" l="1"/>
  <c r="E19" i="7"/>
  <c r="E90" i="7" l="1"/>
</calcChain>
</file>

<file path=xl/sharedStrings.xml><?xml version="1.0" encoding="utf-8"?>
<sst xmlns="http://schemas.openxmlformats.org/spreadsheetml/2006/main" count="2585" uniqueCount="686">
  <si>
    <t>Augustin - Verein Sand und Zeit</t>
  </si>
  <si>
    <t>Advertorial Basiskonto</t>
  </si>
  <si>
    <t>Behinderte Menschen</t>
  </si>
  <si>
    <t>Alten-/Pflegeheime</t>
  </si>
  <si>
    <t>Kommentar des Behindertenanwalts</t>
  </si>
  <si>
    <t>Mitte Oktober 2016</t>
  </si>
  <si>
    <t>Mitte Dezember 2016</t>
  </si>
  <si>
    <t>Bezirksblätter Burgenland</t>
  </si>
  <si>
    <t>KONTOWECHSEL leicht gemacht</t>
  </si>
  <si>
    <t>Bezirksblätter Niederösterreich</t>
  </si>
  <si>
    <t>Bezirksblätter Salzburg</t>
  </si>
  <si>
    <t>Bezirksblätter Tirol</t>
  </si>
  <si>
    <t>Bezirksblätter Vlbg</t>
  </si>
  <si>
    <t>Bezirksrundschau OÖ</t>
  </si>
  <si>
    <t>BZ-Wiener-Bezirkszeitung</t>
  </si>
  <si>
    <t>CONNOISSEUR CIRCLE</t>
  </si>
  <si>
    <t>Die Koffer sind gepackt</t>
  </si>
  <si>
    <t>DATUM</t>
  </si>
  <si>
    <t>Kontowechsel leicht gemacht</t>
  </si>
  <si>
    <t>Infoservice</t>
  </si>
  <si>
    <t>Drei App</t>
  </si>
  <si>
    <t>gleich=berechnet</t>
  </si>
  <si>
    <t>FEUERWEHRJAHRBUCH 2016</t>
  </si>
  <si>
    <t>GANZE WOCHE</t>
  </si>
  <si>
    <t>Hand in Hand</t>
  </si>
  <si>
    <t>Illustrierte Neue Welt</t>
  </si>
  <si>
    <t>Servicestellen</t>
  </si>
  <si>
    <t>Inklusiv 04/16 (Vormals ÖZIV-Info)</t>
  </si>
  <si>
    <t>Informationen über die BAW</t>
  </si>
  <si>
    <t>Kalender "Pro Ge"</t>
  </si>
  <si>
    <t>Konsumentenfragen</t>
  </si>
  <si>
    <t>Kärnter Woche</t>
  </si>
  <si>
    <t>Kontakt</t>
  </si>
  <si>
    <t>Lebensweise</t>
  </si>
  <si>
    <t>Lehrlingskalender 2017</t>
  </si>
  <si>
    <t>Konsumentenfragen.at</t>
  </si>
  <si>
    <t>Monat</t>
  </si>
  <si>
    <t>900 Alten- u.Pflegeheime</t>
  </si>
  <si>
    <t>NEWS</t>
  </si>
  <si>
    <t>Programmheft Eltern-Kind-Zentren Familienakademie Mühlviertel</t>
  </si>
  <si>
    <t>Schlagzeile Österreich</t>
  </si>
  <si>
    <t>Shazam App</t>
  </si>
  <si>
    <t>Volkshilfe - Magazin für Menschen</t>
  </si>
  <si>
    <t>WIENER ZEITUNG</t>
  </si>
  <si>
    <t>WIR Kinderfreunde Magazin</t>
  </si>
  <si>
    <t>Woche Steiermark</t>
  </si>
  <si>
    <t>www.1000ps.at</t>
  </si>
  <si>
    <t>www.arboe.at</t>
  </si>
  <si>
    <t>www.austriansoccerboard.at</t>
  </si>
  <si>
    <t>www.autonet.at</t>
  </si>
  <si>
    <t>www.autorevue.at</t>
  </si>
  <si>
    <t>www.bazar.at</t>
  </si>
  <si>
    <t>www.be24.at</t>
  </si>
  <si>
    <t>www.boerse-express.com</t>
  </si>
  <si>
    <t>www.bvz.at</t>
  </si>
  <si>
    <t>www.diepresse.com</t>
  </si>
  <si>
    <t>www.dubistderteamchef.at</t>
  </si>
  <si>
    <t>www.eltern.de/</t>
  </si>
  <si>
    <t>www.foonds.com</t>
  </si>
  <si>
    <t>www.gesund.at</t>
  </si>
  <si>
    <t>www.gmx.at</t>
  </si>
  <si>
    <t>www.gofeminin.at</t>
  </si>
  <si>
    <t>www.herold.mobi</t>
  </si>
  <si>
    <t>www.heute.at</t>
  </si>
  <si>
    <t>www.ichkoche.at</t>
  </si>
  <si>
    <t>www.immosuchmaschine.at</t>
  </si>
  <si>
    <t>www.issgesund.at</t>
  </si>
  <si>
    <t>www.kleinezeitung.at</t>
  </si>
  <si>
    <t>www.krone.at</t>
  </si>
  <si>
    <t>www.kronehit.at</t>
  </si>
  <si>
    <t>www.ligaportal.at</t>
  </si>
  <si>
    <t>www.mamilade.at/</t>
  </si>
  <si>
    <t>www.news.at</t>
  </si>
  <si>
    <t>www.noen.at</t>
  </si>
  <si>
    <t>www.oe24.at</t>
  </si>
  <si>
    <t>www.ooen.at</t>
  </si>
  <si>
    <t>www.ottoversand.at/</t>
  </si>
  <si>
    <t>www.profil.at</t>
  </si>
  <si>
    <t>www.quelle.at/</t>
  </si>
  <si>
    <t>www.salzburg.com</t>
  </si>
  <si>
    <t>www.speedweek.com</t>
  </si>
  <si>
    <t>www.sportaktiv.com</t>
  </si>
  <si>
    <t>www.sportnet.at</t>
  </si>
  <si>
    <t>www.szene1.at</t>
  </si>
  <si>
    <t>www.tele.at</t>
  </si>
  <si>
    <t>www.trend.at</t>
  </si>
  <si>
    <t>www.tvheute.at</t>
  </si>
  <si>
    <t>www.tvmedia.at</t>
  </si>
  <si>
    <t>www.universal.at/</t>
  </si>
  <si>
    <t>www.urbia.de/</t>
  </si>
  <si>
    <t>www.vol.at</t>
  </si>
  <si>
    <t>www.wetter.tv</t>
  </si>
  <si>
    <t>www.wetterheute.at</t>
  </si>
  <si>
    <t>www.wienerin.at</t>
  </si>
  <si>
    <t>www.wogibtswas.at</t>
  </si>
  <si>
    <t>www.woman.at</t>
  </si>
  <si>
    <t>Inhalt - Sujet - Format</t>
  </si>
  <si>
    <t>16.11.-14.12.</t>
  </si>
  <si>
    <t>Netto/netto</t>
  </si>
  <si>
    <t>Schaltungen unter EUR 5.000,00 (1.10.-31.12.2017)</t>
  </si>
  <si>
    <t>Nettobetrag</t>
  </si>
  <si>
    <t>almanah</t>
  </si>
  <si>
    <t>Anfang März 2017</t>
  </si>
  <si>
    <t>-</t>
  </si>
  <si>
    <t>Fair Wohnen</t>
  </si>
  <si>
    <t>FALTER</t>
  </si>
  <si>
    <t>Qualifizierungsoffensive</t>
  </si>
  <si>
    <t>monat</t>
  </si>
  <si>
    <t>ÖZIV - Magazin "Inklusiv" (vormals ÖZIV-Info)</t>
  </si>
  <si>
    <t>ÖZIV Info</t>
  </si>
  <si>
    <t>RMA-Bezirksblätter Burgenland</t>
  </si>
  <si>
    <t>RMA-Bezirksblätter Niederösterreich</t>
  </si>
  <si>
    <t>RMA-Bezirksblätter Salzburg</t>
  </si>
  <si>
    <t>RMA-Bezirksblätter Tirol</t>
  </si>
  <si>
    <t>RMA-Bezirksblätter Vlbg</t>
  </si>
  <si>
    <t>RMA-Bezirksrundschau OÖ</t>
  </si>
  <si>
    <t>RMA-BZ-Wiener-Bezirkszeitung</t>
  </si>
  <si>
    <t>RMA-Kärnter Woche</t>
  </si>
  <si>
    <t>RMA-Woche Steiermark</t>
  </si>
  <si>
    <t xml:space="preserve">Standard </t>
  </si>
  <si>
    <t>Forschung spezial Medienkooperation</t>
  </si>
  <si>
    <t>1. Quartal</t>
  </si>
  <si>
    <t>Schaltungen unter EUR 5.000,00 (1.07.-30.9.2017)</t>
  </si>
  <si>
    <t>Aufeinanderschauen</t>
  </si>
  <si>
    <t xml:space="preserve">BALLESTERER </t>
  </si>
  <si>
    <t>Karenz, Elternteilzeit, Familienzeit</t>
  </si>
  <si>
    <t>Bezirksrundschau Oberösterreich</t>
  </si>
  <si>
    <t>Bezirkszeitung Wien</t>
  </si>
  <si>
    <t>BSVÖ - Der Durchblick</t>
  </si>
  <si>
    <t>Anfang Juni 2017</t>
  </si>
  <si>
    <t>DER DURCHBLICK</t>
  </si>
  <si>
    <t>INFOSERVICE</t>
  </si>
  <si>
    <t>Der Standard</t>
  </si>
  <si>
    <t>Koop. Forschung</t>
  </si>
  <si>
    <t>2. Quartal</t>
  </si>
  <si>
    <t>DIE FURCHE</t>
  </si>
  <si>
    <t>DIE PRESSE</t>
  </si>
  <si>
    <t>Festival des politischen Liedes (Kulturverein Willy)</t>
  </si>
  <si>
    <t>Dienstleistungsscheck</t>
  </si>
  <si>
    <t xml:space="preserve">HAND IN HAND </t>
  </si>
  <si>
    <t>ALTEN-/PFLEGEHEIME</t>
  </si>
  <si>
    <t>KOBV - Gemeinsam Stärker</t>
  </si>
  <si>
    <t>Alten- und Pflegeheime</t>
  </si>
  <si>
    <t>KONTAKT</t>
  </si>
  <si>
    <t>KOSMO</t>
  </si>
  <si>
    <t>Lebenshilfe Steiermark</t>
  </si>
  <si>
    <t>Lebenswelt Heim</t>
  </si>
  <si>
    <t>Frühling 17</t>
  </si>
  <si>
    <t>MO (SOS Mitmensch)</t>
  </si>
  <si>
    <t>Neue Horizonte</t>
  </si>
  <si>
    <t>Neuner News</t>
  </si>
  <si>
    <t>Infoservice.at</t>
  </si>
  <si>
    <t>Pflegenetzmagazin</t>
  </si>
  <si>
    <t>Plakate des Integra Cups 2017</t>
  </si>
  <si>
    <t>ROLLSTUHL AKTIV</t>
  </si>
  <si>
    <t xml:space="preserve">Schlagzeile </t>
  </si>
  <si>
    <t>SICHTWEISEN</t>
  </si>
  <si>
    <t>Bezirksblätter Vorarlberg</t>
  </si>
  <si>
    <t>Woche Kärnten</t>
  </si>
  <si>
    <t>Schaltungen unter EUR 5.000,00 (1.04.-30.6.2017)</t>
  </si>
  <si>
    <t>Schaltungen unter EUR 5.000,00 (1.1.-31.03.2017)</t>
  </si>
  <si>
    <t>Ausbildung bis 18 / 2017</t>
  </si>
  <si>
    <t>21.08.-08.09.</t>
  </si>
  <si>
    <t>4News</t>
  </si>
  <si>
    <t>7TV.at</t>
  </si>
  <si>
    <t>Android-hilfe.de</t>
  </si>
  <si>
    <t xml:space="preserve">Antenne Kärnten </t>
  </si>
  <si>
    <t xml:space="preserve">Antenne Salzburg </t>
  </si>
  <si>
    <t>Antenne Steiermark</t>
  </si>
  <si>
    <t xml:space="preserve">Antenne Tirol </t>
  </si>
  <si>
    <t>Antenne Vorarlberg</t>
  </si>
  <si>
    <t>Arabaella OÖ</t>
  </si>
  <si>
    <t xml:space="preserve">Arabella Mostviertel </t>
  </si>
  <si>
    <t>Arabella Wien/NÖ</t>
  </si>
  <si>
    <t>arabella.at</t>
  </si>
  <si>
    <t>arboe.at</t>
  </si>
  <si>
    <t>ariva.de</t>
  </si>
  <si>
    <t>at.Fem.com</t>
  </si>
  <si>
    <t>at.Songtexte.com</t>
  </si>
  <si>
    <t>at.Wetter.com</t>
  </si>
  <si>
    <t>21.08.-09.09.</t>
  </si>
  <si>
    <t>ATV.at</t>
  </si>
  <si>
    <t>ATV2</t>
  </si>
  <si>
    <t>ATV2.at</t>
  </si>
  <si>
    <t>ATVsmart.tv</t>
  </si>
  <si>
    <t>austria.com</t>
  </si>
  <si>
    <t>Autoplenum.at</t>
  </si>
  <si>
    <t>Bezirksblätter Bgld (RMA)</t>
  </si>
  <si>
    <t>BEZIRKSBLÄTTER BGLD / OBERWART (RMA)</t>
  </si>
  <si>
    <t>Bezirksblätter Sbg (RMA)</t>
  </si>
  <si>
    <t>Bezirksblätter Tirol (RMA)</t>
  </si>
  <si>
    <t>Bezirksblätter Vbg (RMA)</t>
  </si>
  <si>
    <t>BEZIRKS-RS OÖ / LINZ LAND (RMA)</t>
  </si>
  <si>
    <t>Bezirksrundschau OÖ (RMA)</t>
  </si>
  <si>
    <t>Bezirkszeitung Wien (RMA)</t>
  </si>
  <si>
    <t>BIBER</t>
  </si>
  <si>
    <t>BLÄTTLE (RMA)</t>
  </si>
  <si>
    <t>boerse-express.com</t>
  </si>
  <si>
    <t>buzz.at</t>
  </si>
  <si>
    <t>BVZ.at</t>
  </si>
  <si>
    <t>CC/VIVA ÖSTERREICH</t>
  </si>
  <si>
    <t>21.08.-10.09.</t>
  </si>
  <si>
    <t xml:space="preserve">Cineplexx.at </t>
  </si>
  <si>
    <t xml:space="preserve">Comedycentral.tv </t>
  </si>
  <si>
    <t>DAVID</t>
  </si>
  <si>
    <t>Sept.</t>
  </si>
  <si>
    <t>KOOP STANDARD FORSCHUNG SPEC.</t>
  </si>
  <si>
    <t>diepresse.com</t>
  </si>
  <si>
    <t>diskothek.at</t>
  </si>
  <si>
    <t>diva.at</t>
  </si>
  <si>
    <t>docfinder.at</t>
  </si>
  <si>
    <t>du-bist-der-teamchef.at</t>
  </si>
  <si>
    <t>EHE UND FAMILIEN</t>
  </si>
  <si>
    <t xml:space="preserve">Energy.at </t>
  </si>
  <si>
    <t>entertainweb.de</t>
  </si>
  <si>
    <t>EUROKOMMUNAL</t>
  </si>
  <si>
    <t>Aktion 20.000_Zusatz_Update_KommunalV3</t>
  </si>
  <si>
    <t>events.at</t>
  </si>
  <si>
    <t>Events.puls4.com</t>
  </si>
  <si>
    <t>feratel.com</t>
  </si>
  <si>
    <t>film.at</t>
  </si>
  <si>
    <t>finanzen.at</t>
  </si>
  <si>
    <t>FM4 Schulkalender 2017</t>
  </si>
  <si>
    <t>frauenzimmer.de</t>
  </si>
  <si>
    <t>Fussball-imnetz.at</t>
  </si>
  <si>
    <t>futurezone.at</t>
  </si>
  <si>
    <t>Galileo.tv</t>
  </si>
  <si>
    <t>games24.at</t>
  </si>
  <si>
    <t>Fliegen ohne Turbulenzen</t>
  </si>
  <si>
    <t>gofeminin.at</t>
  </si>
  <si>
    <t>Google.com</t>
  </si>
  <si>
    <t>handelsblatt.at</t>
  </si>
  <si>
    <t xml:space="preserve">Heimfest.at </t>
  </si>
  <si>
    <t>Heute.at</t>
  </si>
  <si>
    <t>Hockeyfans.at</t>
  </si>
  <si>
    <t>ichkoche.at</t>
  </si>
  <si>
    <t>ichreise.at</t>
  </si>
  <si>
    <t>INDABA (Verein SADDOC)</t>
  </si>
  <si>
    <t>Ende Sept.</t>
  </si>
  <si>
    <t>Inklusiv 03/2017 (ÖZIV)</t>
  </si>
  <si>
    <t>jobwohnen.at</t>
  </si>
  <si>
    <t>Kabel1.at</t>
  </si>
  <si>
    <t>Kabel1doku.at</t>
  </si>
  <si>
    <t>Kabeleins.at</t>
  </si>
  <si>
    <t>Kabeleinsdoku.at</t>
  </si>
  <si>
    <t>Kicktipp.at</t>
  </si>
  <si>
    <t xml:space="preserve">Klassik Radio Salzburg </t>
  </si>
  <si>
    <t xml:space="preserve">Klassik Radio Tirol </t>
  </si>
  <si>
    <t>KLEINE ZEITUNG / OBERKÄRNTEN</t>
  </si>
  <si>
    <t>KLEINE ZEITUNG / VILLACH</t>
  </si>
  <si>
    <t>KLEINE ZEITUNG / SÜD&amp;SÜDWEST</t>
  </si>
  <si>
    <t>KLEINE ZEITUNG / WESTSTEIER</t>
  </si>
  <si>
    <t>kleinezeitung.at</t>
  </si>
  <si>
    <t>kochbar.de</t>
  </si>
  <si>
    <t>KOMMUNAL</t>
  </si>
  <si>
    <t xml:space="preserve">Kronehit.at </t>
  </si>
  <si>
    <t>Life Radio OÖ</t>
  </si>
  <si>
    <t>21.08.-01.11</t>
  </si>
  <si>
    <t xml:space="preserve">Life Radio Tirol </t>
  </si>
  <si>
    <t>ligaportal.at</t>
  </si>
  <si>
    <t xml:space="preserve">Lounge FM Kärnten </t>
  </si>
  <si>
    <t>Lounge FM OÖ</t>
  </si>
  <si>
    <t>21.08.-01.17</t>
  </si>
  <si>
    <t xml:space="preserve">Lounge FM Salzburg </t>
  </si>
  <si>
    <t>21.08.-01.18</t>
  </si>
  <si>
    <t xml:space="preserve">Lounge FM Steiermark </t>
  </si>
  <si>
    <t>Matheboard.at</t>
  </si>
  <si>
    <t>Meine Woche Ktn (RMA)</t>
  </si>
  <si>
    <t>MISS</t>
  </si>
  <si>
    <t>miss.at</t>
  </si>
  <si>
    <t>missMUM.at</t>
  </si>
  <si>
    <t>MONAT</t>
  </si>
  <si>
    <t>offen</t>
  </si>
  <si>
    <t>morecast.com</t>
  </si>
  <si>
    <t>netzathleten.de</t>
  </si>
  <si>
    <t>NEUE BVZ / OBERWART</t>
  </si>
  <si>
    <t>Nick.de</t>
  </si>
  <si>
    <t xml:space="preserve">Nicknight.de </t>
  </si>
  <si>
    <t>nitelife.noen.at</t>
  </si>
  <si>
    <t>noen.at</t>
  </si>
  <si>
    <t>NÖN / BADEN</t>
  </si>
  <si>
    <t>ntv.de</t>
  </si>
  <si>
    <t>n-tvNOW</t>
  </si>
  <si>
    <t>Ö. GEMEINDE-ZEITUNG</t>
  </si>
  <si>
    <t>21.08.-01.09</t>
  </si>
  <si>
    <t>ÖBZ- Ö. BÜRGERMEISTER-ZEITUNG</t>
  </si>
  <si>
    <t>oe24.at</t>
  </si>
  <si>
    <t>oe24-App</t>
  </si>
  <si>
    <t>old_clipfish.de_NEW_watchbox.de</t>
  </si>
  <si>
    <t>21.08.-02.09.</t>
  </si>
  <si>
    <t>ORF III</t>
  </si>
  <si>
    <t>Österr. Pflegezeitschrift</t>
  </si>
  <si>
    <t>Öziv Info</t>
  </si>
  <si>
    <t>P7 MAXX A</t>
  </si>
  <si>
    <t>22.08.-10.09.</t>
  </si>
  <si>
    <t>PRO GE Funktionärskalender</t>
  </si>
  <si>
    <t>Herbst</t>
  </si>
  <si>
    <t>Pro7.at</t>
  </si>
  <si>
    <t>Pro7maxx.at</t>
  </si>
  <si>
    <t>PUBLIC DAS Ö. GEMEINDEMAGAZIN</t>
  </si>
  <si>
    <t>Radio Energy Sbg</t>
  </si>
  <si>
    <t>Radio Energy Tirol</t>
  </si>
  <si>
    <t>21.08.-01.10</t>
  </si>
  <si>
    <t xml:space="preserve">Radio Energy Wien </t>
  </si>
  <si>
    <t xml:space="preserve">Radio Grün Weiß </t>
  </si>
  <si>
    <t>Radio Ö24</t>
  </si>
  <si>
    <t xml:space="preserve">Radio Ö24 OÖ </t>
  </si>
  <si>
    <t>21.08.-01.19</t>
  </si>
  <si>
    <t xml:space="preserve">Radio Osttirol </t>
  </si>
  <si>
    <t xml:space="preserve">Radio U1 Tirol </t>
  </si>
  <si>
    <t xml:space="preserve">Radio West </t>
  </si>
  <si>
    <t>regionews</t>
  </si>
  <si>
    <t>RS OÖ / URFAHR UMGEBUNG (RMA)</t>
  </si>
  <si>
    <t>RTL NITRO ÖSTERREICH</t>
  </si>
  <si>
    <t>rtl.at rtl.de</t>
  </si>
  <si>
    <t>rtl2.de</t>
  </si>
  <si>
    <t>rtl2now.de</t>
  </si>
  <si>
    <t>RTLNext</t>
  </si>
  <si>
    <t>rtlnitronow.de</t>
  </si>
  <si>
    <t>rtlnow.de</t>
  </si>
  <si>
    <t>S1 GOLD A</t>
  </si>
  <si>
    <t>22.08.-08.09.</t>
  </si>
  <si>
    <t>Sat1.at</t>
  </si>
  <si>
    <t>Sat1gold.at</t>
  </si>
  <si>
    <t>Sixx.at</t>
  </si>
  <si>
    <t>SKIP</t>
  </si>
  <si>
    <t xml:space="preserve">SMS.at </t>
  </si>
  <si>
    <t xml:space="preserve">Soundportal </t>
  </si>
  <si>
    <t>speedweek.com</t>
  </si>
  <si>
    <t>sportaktiv.com</t>
  </si>
  <si>
    <t>spox.com</t>
  </si>
  <si>
    <t>STADTBLATT INNSBRUCK (RMA)</t>
  </si>
  <si>
    <t>STADTRUNDSCHAU LINZ (RMA)</t>
  </si>
  <si>
    <t xml:space="preserve">Studium.at </t>
  </si>
  <si>
    <t>SUPER RTL ÖSTERREICH</t>
  </si>
  <si>
    <t>21.08.-07.09.</t>
  </si>
  <si>
    <t>Superfly</t>
  </si>
  <si>
    <t>superrtlnow.de</t>
  </si>
  <si>
    <t>tagespresse.com</t>
  </si>
  <si>
    <t>tele5.de</t>
  </si>
  <si>
    <t>Testedich.at</t>
  </si>
  <si>
    <t>TIPS LINZ (RMA)</t>
  </si>
  <si>
    <t>TIPS LINZ LAND (RMA)</t>
  </si>
  <si>
    <t>TIPS URFAHR-UMGEBUNG (RMA)</t>
  </si>
  <si>
    <t>TOPIC</t>
  </si>
  <si>
    <t>Transfermarkt.at</t>
  </si>
  <si>
    <t>tvheute.at</t>
  </si>
  <si>
    <t>uwz.at</t>
  </si>
  <si>
    <t>Vereine.fussballoesterreich.at</t>
  </si>
  <si>
    <t>vienna.at</t>
  </si>
  <si>
    <t>vip.de</t>
  </si>
  <si>
    <t>vol.at</t>
  </si>
  <si>
    <t>vox.de</t>
  </si>
  <si>
    <t>voxnow.de</t>
  </si>
  <si>
    <t xml:space="preserve">Welle 1 Kärnten </t>
  </si>
  <si>
    <t xml:space="preserve">Welle 1 OÖ </t>
  </si>
  <si>
    <t>Welle 1 Sbg</t>
  </si>
  <si>
    <t xml:space="preserve">Welle 1 Steiermark </t>
  </si>
  <si>
    <t xml:space="preserve">Welle 1 Tirol </t>
  </si>
  <si>
    <t>Welle1.tirol</t>
  </si>
  <si>
    <t>Weltfussball.at</t>
  </si>
  <si>
    <t>wetter.de</t>
  </si>
  <si>
    <t>wetter.tv</t>
  </si>
  <si>
    <t>wetterheute.at</t>
  </si>
  <si>
    <t>Wiener-fussball.at</t>
  </si>
  <si>
    <t>wienerin.at</t>
  </si>
  <si>
    <t>wienerzeitung.at</t>
  </si>
  <si>
    <t>willhaben.at</t>
  </si>
  <si>
    <t>wiwo.de</t>
  </si>
  <si>
    <t>WOCHE / GAILTAL (RMA)</t>
  </si>
  <si>
    <t>WOCHE KÄRNTEN / VILLACH (RMA)</t>
  </si>
  <si>
    <t>wogibtswas.at</t>
  </si>
  <si>
    <t>WWE.com</t>
  </si>
  <si>
    <t>YahooNetwork</t>
  </si>
  <si>
    <t>Zappn.at</t>
  </si>
  <si>
    <t>ze.tt</t>
  </si>
  <si>
    <t>zeit.de</t>
  </si>
  <si>
    <t>ZUKUNFTSBRANCHEN</t>
  </si>
  <si>
    <t>VSSTÖ Broschüre "First Steps"</t>
  </si>
  <si>
    <t>antenne.at</t>
  </si>
  <si>
    <t>autonet.at</t>
  </si>
  <si>
    <t>BEHINDERTE MENSCHEN</t>
  </si>
  <si>
    <t>INFORSERVICE</t>
  </si>
  <si>
    <t>besserlaengerleben.at</t>
  </si>
  <si>
    <t>BUM MAGAZIN</t>
  </si>
  <si>
    <t>bunte.de</t>
  </si>
  <si>
    <t>comedycentral.tv</t>
  </si>
  <si>
    <t>Sozialwissensch. Wissenschaftspreis</t>
  </si>
  <si>
    <t>energy.at</t>
  </si>
  <si>
    <t>Familienakademie Mühlviertel Programmheft Eltern-Kind-zentrum</t>
  </si>
  <si>
    <t>Fem.com</t>
  </si>
  <si>
    <t>FLEISCH</t>
  </si>
  <si>
    <t>freundin.de</t>
  </si>
  <si>
    <t>fttr.at</t>
  </si>
  <si>
    <t>fussballoesterreich.at</t>
  </si>
  <si>
    <t>GAZETE BUM</t>
  </si>
  <si>
    <t>google.com</t>
  </si>
  <si>
    <t>GPA Lehrlingskalender 2018</t>
  </si>
  <si>
    <t>heimfest.at</t>
  </si>
  <si>
    <t>Aktion 20.000</t>
  </si>
  <si>
    <t>kronehit.at</t>
  </si>
  <si>
    <t>liferadio.at</t>
  </si>
  <si>
    <t>matheboard.at</t>
  </si>
  <si>
    <t>MO - 25-Jahre SOS Mitmensch</t>
  </si>
  <si>
    <t>Mobidrome.at</t>
  </si>
  <si>
    <t>nick.de</t>
  </si>
  <si>
    <t>nicknight.de</t>
  </si>
  <si>
    <t>ÖSTERR. FEUERWEHR JAHRBUCH 2017</t>
  </si>
  <si>
    <t>ÖSTERR. GEMEINDE-ZEITUNG</t>
  </si>
  <si>
    <t>puls4.com</t>
  </si>
  <si>
    <t>PVÖ Taschenkalender 2018</t>
  </si>
  <si>
    <t>Pensionistenkalender PVÖ</t>
  </si>
  <si>
    <t>RTL.de</t>
  </si>
  <si>
    <t>SALZBURGER NACHRICHTEN</t>
  </si>
  <si>
    <t>sms.at</t>
  </si>
  <si>
    <t>Songtexte.com</t>
  </si>
  <si>
    <t>sport.de</t>
  </si>
  <si>
    <t>STANDARD</t>
  </si>
  <si>
    <t>studium.at</t>
  </si>
  <si>
    <t>Valid - Das Inklusionsmagazin Ausgabe 18</t>
  </si>
  <si>
    <t>Verein neunerhaus KUNSTKATALOG</t>
  </si>
  <si>
    <t>watchbox.de</t>
  </si>
  <si>
    <t>welle1.tirol</t>
  </si>
  <si>
    <t>Wetter.com</t>
  </si>
  <si>
    <t>Wikia.com</t>
  </si>
  <si>
    <t>Yahoo.com</t>
  </si>
  <si>
    <t>Zeitschrift "Behinderte Menschen"  6/2017</t>
  </si>
  <si>
    <t>Schaltungen unter EUR 5.000,00 (1.1.-31.03.2018)</t>
  </si>
  <si>
    <t>Schaltungen unter EUR 5.000,00 (1.1.-31.03.2019)</t>
  </si>
  <si>
    <t>Schaltungen unter EUR 5.000,00 (1.1.-31.03.2020)</t>
  </si>
  <si>
    <t>Schaltungen unter EUR 5.000,00 (1.1.-31.03.2021)</t>
  </si>
  <si>
    <t>Almanah</t>
  </si>
  <si>
    <t>Anfang März 2018</t>
  </si>
  <si>
    <t>Google</t>
  </si>
  <si>
    <t>Ausbildung bis 18</t>
  </si>
  <si>
    <t>01.01.-31.03.18</t>
  </si>
  <si>
    <t>Facebook</t>
  </si>
  <si>
    <t>Instagram</t>
  </si>
  <si>
    <t>Information über die BAW</t>
  </si>
  <si>
    <t xml:space="preserve">Marie 2018/19 </t>
  </si>
  <si>
    <t>Jän.2018</t>
  </si>
  <si>
    <t>Messekatalog INTEGRA</t>
  </si>
  <si>
    <t xml:space="preserve">ÖZIV - Inklusiv </t>
  </si>
  <si>
    <t>Sichtweisen (Hilfsgemeinschaft)</t>
  </si>
  <si>
    <t>Tag der Epilepsie 2018 - Drucksorten</t>
  </si>
  <si>
    <t>Schaltungen unter EUR 5.000,00 (1.4.-30.6.2018)</t>
  </si>
  <si>
    <t>Anfang Mai 2018</t>
  </si>
  <si>
    <t>Faire Sozialpolitik für alle</t>
  </si>
  <si>
    <t>LEBENSWELT</t>
  </si>
  <si>
    <t>e-medikation</t>
  </si>
  <si>
    <t>Österreichischer Behindertenrat - Monat</t>
  </si>
  <si>
    <t>www.pflege-professionell.at</t>
  </si>
  <si>
    <t>Ressortlogo</t>
  </si>
  <si>
    <t>Logoschaltung auf Webseite</t>
  </si>
  <si>
    <t>Schaltungen unter EUR 5.000,00 (1.7.-30.9.2018)</t>
  </si>
  <si>
    <t>Anfang Juli 2018</t>
  </si>
  <si>
    <t>Linzer Gesundheitsratgeber</t>
  </si>
  <si>
    <t>Webseite Arbeit und Behinderung</t>
  </si>
  <si>
    <t>Valid - Das Inklusionsmagazin</t>
  </si>
  <si>
    <t>Schaltungen unter EUR 5.000,00 (1.10.-31.12.2018)</t>
  </si>
  <si>
    <t>Info über Pflegekarenzgeld</t>
  </si>
  <si>
    <t>Anfang Oktober 2018</t>
  </si>
  <si>
    <t>Anfang Dezember 2018</t>
  </si>
  <si>
    <t>DAS KÄRNTEN</t>
  </si>
  <si>
    <t>Pflegende Angehörige</t>
  </si>
  <si>
    <t>Konsumentenportal des Sozialministeriums</t>
  </si>
  <si>
    <t>Der Durchblick</t>
  </si>
  <si>
    <t>Kliniksuche.at</t>
  </si>
  <si>
    <t>Boysday</t>
  </si>
  <si>
    <t>4.10.-8.11.2018</t>
  </si>
  <si>
    <t>1/2 4C abf</t>
  </si>
  <si>
    <t>HELLO FAMILIII</t>
  </si>
  <si>
    <t>IPA Panorama</t>
  </si>
  <si>
    <t>KOBV - GEMEINSAM STÄRKER</t>
  </si>
  <si>
    <t>1/1 4C Ssp</t>
  </si>
  <si>
    <t>LEBENSHILFE STEIERMARK</t>
  </si>
  <si>
    <t>1/1 4C abf</t>
  </si>
  <si>
    <t>Lebensweltheim</t>
  </si>
  <si>
    <t>Magazin für Menschen (Volkshilfe Wien)</t>
  </si>
  <si>
    <t>1/2 4C Ssp</t>
  </si>
  <si>
    <t>PUMPERLXUND</t>
  </si>
  <si>
    <t>Rollstuhl Aktuell</t>
  </si>
  <si>
    <t>SAM</t>
  </si>
  <si>
    <t>Sichtweisen</t>
  </si>
  <si>
    <t>Info über Pflegende Angehörige</t>
  </si>
  <si>
    <t>Valid - Das Inklusionsmagazin Winterausgabe 2018</t>
  </si>
  <si>
    <t>VALID Magazin</t>
  </si>
  <si>
    <t>Arbeit und Behinderung</t>
  </si>
  <si>
    <t>Summe 2018:</t>
  </si>
  <si>
    <t>Summe 2017:</t>
  </si>
  <si>
    <t xml:space="preserve">Summe 2016 - nur Q 4: </t>
  </si>
  <si>
    <t>ARZT &amp; PRAXIS</t>
  </si>
  <si>
    <t>Gesundheitsfachmedien</t>
  </si>
  <si>
    <t>Kommentare des Behindertebanwalts</t>
  </si>
  <si>
    <t>Anfang März 2019</t>
  </si>
  <si>
    <t>226.00</t>
  </si>
  <si>
    <t>BIZEPS - Zentrum für selbstbestimmtes Leben</t>
  </si>
  <si>
    <t>Medienkooperation</t>
  </si>
  <si>
    <t>Masern 2019</t>
  </si>
  <si>
    <t>GESÜNDER LEBEN</t>
  </si>
  <si>
    <t>LUST AUFS LEBEN</t>
  </si>
  <si>
    <t>MEDIZIN POPULÄR</t>
  </si>
  <si>
    <t>ORF NACHLESE</t>
  </si>
  <si>
    <t xml:space="preserve">Österreichische Ärztezeitung </t>
  </si>
  <si>
    <t>ÖZIV - Inklusiv</t>
  </si>
  <si>
    <t>ÖZIV Steiermark - Plakate des Integra Cups 2019</t>
  </si>
  <si>
    <t>März 2019</t>
  </si>
  <si>
    <t>RMA/Bezirksblätter Burgenland</t>
  </si>
  <si>
    <t>RMA/Kärntner Woche</t>
  </si>
  <si>
    <t>RMA/Bezirksrundschau OÖ</t>
  </si>
  <si>
    <t>RMA/Bezirksblätter Salzburg</t>
  </si>
  <si>
    <t>RMA/Woche STMK</t>
  </si>
  <si>
    <t>RMA/Bezirksblätter Tirol</t>
  </si>
  <si>
    <t>RMA/Bezirksblätter VBG</t>
  </si>
  <si>
    <t>RMA/bz - Wiener Bezirkszeitung</t>
  </si>
  <si>
    <t>Verein Pilgrim - Jahresbericht 2018</t>
  </si>
  <si>
    <t>Februar 2019</t>
  </si>
  <si>
    <t>Schaltungen unter EUR 5.000,00 (1.4.-30.06.2019)</t>
  </si>
  <si>
    <t xml:space="preserve">Behinderte Menschen </t>
  </si>
  <si>
    <t>Anfang Mai 2019</t>
  </si>
  <si>
    <t>Bezirksblätter NÖ</t>
  </si>
  <si>
    <t>Bezirksblätter Bgld</t>
  </si>
  <si>
    <t>BZ Wiener Bezirkszeitung</t>
  </si>
  <si>
    <t>Der Durchblick (BSVÖ)</t>
  </si>
  <si>
    <t>Anfang Juni 2019</t>
  </si>
  <si>
    <t xml:space="preserve">KOBV - Gemeinsam Stärker </t>
  </si>
  <si>
    <t>Meine Woche Kärnten</t>
  </si>
  <si>
    <t>Meine Woche Stmk</t>
  </si>
  <si>
    <t>Polizei Almanach</t>
  </si>
  <si>
    <t>Polizei Sport-Rundschau</t>
  </si>
  <si>
    <t>Regionalzeitungen Vorarlberg</t>
  </si>
  <si>
    <t>WOCHENBLICK</t>
  </si>
  <si>
    <t xml:space="preserve">www.kindergesundheitswoche.at </t>
  </si>
  <si>
    <t>Kooperation/nur Anteil online!!!</t>
  </si>
  <si>
    <t>ZUR ZEIT</t>
  </si>
  <si>
    <t>Schaltungen unter EUR 5.000,00 (1.7.-30.09.2019)</t>
  </si>
  <si>
    <t>Anfang Juli 2019</t>
  </si>
  <si>
    <t>Diverse</t>
  </si>
  <si>
    <t>LINZER GESUNDHEITSRATGEBER</t>
  </si>
  <si>
    <t xml:space="preserve">Valid Magazin </t>
  </si>
  <si>
    <t>11.9.2019</t>
  </si>
  <si>
    <t>VOLKSHILFE</t>
  </si>
  <si>
    <t>Schaltungen unter EUR 5.000,00 (1.10.-31.12.2019)</t>
  </si>
  <si>
    <t>Kommentare des Behindertenanwalts</t>
  </si>
  <si>
    <t>Anfang Oktober 2019</t>
  </si>
  <si>
    <t>Anfang Dezember 2019</t>
  </si>
  <si>
    <t>08.11.2019 - 11.11.2019</t>
  </si>
  <si>
    <t>11.11.2019 - 13.11.2019</t>
  </si>
  <si>
    <t>21.10.-17.11.2019</t>
  </si>
  <si>
    <t>Polis</t>
  </si>
  <si>
    <t>Rollstuhl aktiv</t>
  </si>
  <si>
    <t>27.11.2019</t>
  </si>
  <si>
    <t>11.12.2019</t>
  </si>
  <si>
    <t>www.gusto.at</t>
  </si>
  <si>
    <t>www.lustaufsleben.at</t>
  </si>
  <si>
    <t>www.salzburg24.at</t>
  </si>
  <si>
    <t xml:space="preserve">www.sn.at </t>
  </si>
  <si>
    <t>www.tt.com</t>
  </si>
  <si>
    <t>Summe 2019:</t>
  </si>
  <si>
    <t>Kommentar des Behindertenanw.</t>
  </si>
  <si>
    <t>Anfang März 2020</t>
  </si>
  <si>
    <t xml:space="preserve">BIZEPS - Zentrum für selbstbestimmtes Leben </t>
  </si>
  <si>
    <t>Elternbroschüre des österr. Hebammengremiums</t>
  </si>
  <si>
    <t>Kinderimpfprogramm</t>
  </si>
  <si>
    <t>Jän 20</t>
  </si>
  <si>
    <t>19.2.2020</t>
  </si>
  <si>
    <t>Schaltungen unter EUR 5.000,00 (1.4.-30.06.2020)</t>
  </si>
  <si>
    <t>Anfang Juni 2020</t>
  </si>
  <si>
    <t xml:space="preserve">Zeitschrift Menschen </t>
  </si>
  <si>
    <t>Anfang Mai 2020</t>
  </si>
  <si>
    <t>Initiative Minderheiten - Stimme Nr. 115</t>
  </si>
  <si>
    <t>Hausbesuche</t>
  </si>
  <si>
    <t>24.8.2020</t>
  </si>
  <si>
    <t>Menschen</t>
  </si>
  <si>
    <t>Lohnförderungen</t>
  </si>
  <si>
    <t>Anfang Oktober</t>
  </si>
  <si>
    <t>Anfang Juli 2020</t>
  </si>
  <si>
    <t>PVÖ Jahrbuch</t>
  </si>
  <si>
    <t>Rollstuhl Aktiv</t>
  </si>
  <si>
    <t>Ende September</t>
  </si>
  <si>
    <t>Inklusionsbonus</t>
  </si>
  <si>
    <t>Schaltungen unter EUR 5.000,00 (1.7.-30.09.2020)</t>
  </si>
  <si>
    <t>Schaltungen unter EUR 5.000,00 (1.10.-31.12.2020)</t>
  </si>
  <si>
    <t>ARZT &amp; KIND</t>
  </si>
  <si>
    <t>Der kleine Bote - Betrifft Kleinwuchs</t>
  </si>
  <si>
    <t>Durchblick</t>
  </si>
  <si>
    <t>Kostenlose Sozialversicherung für pflegende Angehörige</t>
  </si>
  <si>
    <t>Anfang Dezember</t>
  </si>
  <si>
    <t>HAUSARZT</t>
  </si>
  <si>
    <t>16.11.2020</t>
  </si>
  <si>
    <t>Das Angehörigengespräch</t>
  </si>
  <si>
    <t>Mitte Dezember</t>
  </si>
  <si>
    <t>Angehörigengespräch</t>
  </si>
  <si>
    <t>Anfang Oktober 2020</t>
  </si>
  <si>
    <t>Anfang Dezember 2020</t>
  </si>
  <si>
    <t>Summe 2020:</t>
  </si>
  <si>
    <t>20er Die Tiroler Straßenzeitung</t>
  </si>
  <si>
    <t>Basiskonto</t>
  </si>
  <si>
    <t>Bezirksblätter Burgenland (RMA)</t>
  </si>
  <si>
    <t>Bezirksblätter NÖ (RMA)</t>
  </si>
  <si>
    <t>Bezirksblätter SLBG (RMA)</t>
  </si>
  <si>
    <t>Boulevardzeitung Augustin</t>
  </si>
  <si>
    <t>BZ-Wiener Bezirkszeitung (RMA)</t>
  </si>
  <si>
    <t>Haber Avrupa</t>
  </si>
  <si>
    <t>Kupfermuckn</t>
  </si>
  <si>
    <t>Meine Woche Kärnten (RMA)</t>
  </si>
  <si>
    <t>Meine Woche STMK (RMA)</t>
  </si>
  <si>
    <t>Anfang März 2021</t>
  </si>
  <si>
    <t>Regionalzeitungen VLBG (RMA)</t>
  </si>
  <si>
    <t>Schaltungen unter EUR 5.000,00 (1.4.-30.06.2021)</t>
  </si>
  <si>
    <t>Bezirksblätter SLBG</t>
  </si>
  <si>
    <t>Stakeholder Impfen</t>
  </si>
  <si>
    <t>NEBA Betriebss.</t>
  </si>
  <si>
    <t>HABER AVRUPA</t>
  </si>
  <si>
    <t>HAND IN HAND</t>
  </si>
  <si>
    <t>INKLUSIV</t>
  </si>
  <si>
    <t>KAZ</t>
  </si>
  <si>
    <t>Kosmo</t>
  </si>
  <si>
    <t>LEBENS.MAGAZIN</t>
  </si>
  <si>
    <t>Anfang Mai 2021</t>
  </si>
  <si>
    <t>Regionalzeitungen VLBG</t>
  </si>
  <si>
    <t>Lohnförderung</t>
  </si>
  <si>
    <t>BMGSPK_Basiskonto</t>
  </si>
  <si>
    <t>Verein Pilgrim - Jahresbereicht 2020</t>
  </si>
  <si>
    <t>YENI VATAN GAZETESI</t>
  </si>
  <si>
    <t>biber.at</t>
  </si>
  <si>
    <t>BMGSPK Impfen</t>
  </si>
  <si>
    <t>diechefredaktion instagram</t>
  </si>
  <si>
    <t>facebook.com</t>
  </si>
  <si>
    <t>PRINT</t>
  </si>
  <si>
    <t>heute.at</t>
  </si>
  <si>
    <t>Hilfsgemeinschaft - Sichtweisen</t>
  </si>
  <si>
    <t>krone.at</t>
  </si>
  <si>
    <t>Kunstauktionskatalog Neunerhaus</t>
  </si>
  <si>
    <t>meinbezirk.at, gesund.at, minimed.at (RMA)</t>
  </si>
  <si>
    <t>MENSCHEN</t>
  </si>
  <si>
    <t>PVÖ Jahrbuch 2022</t>
  </si>
  <si>
    <t>Anfang Juli 2021</t>
  </si>
  <si>
    <t>Kommentare des BA</t>
  </si>
  <si>
    <t>Summe 2021 Q1-Q3:</t>
  </si>
  <si>
    <t>Schaltungen unter EUR 5.000,00 (8.10.-31.12.2016)</t>
  </si>
  <si>
    <t>Dez.2016</t>
  </si>
  <si>
    <t>Fachthema Sektion IV</t>
  </si>
  <si>
    <t xml:space="preserve"> </t>
  </si>
  <si>
    <t>21.08.-01.09.</t>
  </si>
  <si>
    <t>Impfen Masern</t>
  </si>
  <si>
    <t xml:space="preserve">Impfen  </t>
  </si>
  <si>
    <t>Impfen</t>
  </si>
  <si>
    <t>Informationen über die BAW und Red. Beitrag des BA</t>
  </si>
  <si>
    <t xml:space="preserve">Volkshilfe - Magazin für Menschen </t>
  </si>
  <si>
    <t>Valid Magazin</t>
  </si>
  <si>
    <t>Corona Schutzimpfung</t>
  </si>
  <si>
    <t>Medium</t>
  </si>
  <si>
    <t>Datum</t>
  </si>
  <si>
    <t>Medientyp</t>
  </si>
  <si>
    <t>Print</t>
  </si>
  <si>
    <t>Online</t>
  </si>
  <si>
    <t>Jänner 2019</t>
  </si>
  <si>
    <t>Politik Lernen in der Schule - schulische Bubenarbeit</t>
  </si>
  <si>
    <t>Druckkosten der Beilage Kinderimpfprogramm</t>
  </si>
  <si>
    <t>2016 (nur Q 4 ab 8.10.2016)</t>
  </si>
  <si>
    <t>Radio&amp;TV</t>
  </si>
  <si>
    <t>MAGAZIN FÜR MENSCHEN</t>
  </si>
  <si>
    <t xml:space="preserve">Mission Hoffnung </t>
  </si>
  <si>
    <t>Bezirksblätter SBG/PONGAU (RMA)</t>
  </si>
  <si>
    <t>22.-23.08.2017</t>
  </si>
  <si>
    <t>21.08.-30.09.</t>
  </si>
  <si>
    <t>Informationen über die BAW und Red.Beitrag des BA</t>
  </si>
  <si>
    <t>Zeitschrift Menschen</t>
  </si>
  <si>
    <t>Monat 03/2021</t>
  </si>
  <si>
    <t xml:space="preserve">UNSERE GENERATION </t>
  </si>
  <si>
    <t>ÖZIV - Inklusiv Ausgabe</t>
  </si>
  <si>
    <t xml:space="preserve">Menschen </t>
  </si>
  <si>
    <t xml:space="preserve">Monat </t>
  </si>
  <si>
    <t xml:space="preserve">ÖZIV - Inklusiv Ausgabe </t>
  </si>
  <si>
    <t xml:space="preserve">"Behinderte Menschen" Ausgabe </t>
  </si>
  <si>
    <t xml:space="preserve">KOBV - Gemeinsam Stärker Ausgabe </t>
  </si>
  <si>
    <t xml:space="preserve">Behinderte Menschen Ausgabe </t>
  </si>
  <si>
    <t xml:space="preserve">Valid - Das Inklusionsmagazin </t>
  </si>
  <si>
    <t xml:space="preserve">KOBV - Gemeinsam stärker </t>
  </si>
  <si>
    <t xml:space="preserve">Sichtweisen </t>
  </si>
  <si>
    <t xml:space="preserve">Inklusiv (vormals ÖZIV-Info) </t>
  </si>
  <si>
    <t xml:space="preserve">KOBV - Geneinsam Stärker </t>
  </si>
  <si>
    <t xml:space="preserve">ÖZIV - Magazin Inklusiv </t>
  </si>
  <si>
    <t>01.10.-05.11.</t>
  </si>
  <si>
    <t>Schaltungen unter EUR 5.000,00 (1.7.-8.10.2021)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</si>
</sst>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7]mmm/\ yy;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u val="double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8" fillId="0" borderId="0"/>
  </cellStyleXfs>
  <cellXfs count="91">
    <xf numFmtId="0" fontId="0" fillId="0" borderId="0" xfId="0"/>
    <xf numFmtId="0" fontId="1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3" fillId="2" borderId="1" xfId="1" applyFont="1" applyFill="1" applyBorder="1"/>
    <xf numFmtId="0" fontId="1" fillId="2" borderId="0" xfId="0" applyFont="1" applyFill="1"/>
    <xf numFmtId="49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4" fontId="6" fillId="2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wrapText="1"/>
    </xf>
    <xf numFmtId="3" fontId="3" fillId="2" borderId="1" xfId="1" applyNumberFormat="1" applyFont="1" applyFill="1" applyBorder="1"/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6" fillId="3" borderId="1" xfId="0" applyFont="1" applyFill="1" applyBorder="1" applyAlignment="1">
      <alignment horizontal="right" vertical="center"/>
    </xf>
    <xf numFmtId="14" fontId="7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2" xfId="0" applyFont="1" applyFill="1" applyBorder="1"/>
    <xf numFmtId="14" fontId="1" fillId="2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left" wrapText="1"/>
    </xf>
    <xf numFmtId="14" fontId="7" fillId="2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3" applyFont="1" applyFill="1" applyBorder="1"/>
    <xf numFmtId="0" fontId="1" fillId="2" borderId="3" xfId="0" applyFont="1" applyFill="1" applyBorder="1"/>
    <xf numFmtId="0" fontId="7" fillId="2" borderId="1" xfId="3" applyFont="1" applyFill="1" applyBorder="1" applyAlignment="1">
      <alignment wrapText="1"/>
    </xf>
    <xf numFmtId="49" fontId="7" fillId="2" borderId="3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left"/>
    </xf>
    <xf numFmtId="14" fontId="7" fillId="2" borderId="1" xfId="0" applyNumberFormat="1" applyFont="1" applyFill="1" applyBorder="1" applyAlignment="1">
      <alignment horizontal="right" vertical="center"/>
    </xf>
    <xf numFmtId="17" fontId="7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right" vertical="top"/>
    </xf>
    <xf numFmtId="4" fontId="10" fillId="0" borderId="0" xfId="0" applyNumberFormat="1" applyFont="1" applyAlignment="1">
      <alignment horizontal="right"/>
    </xf>
    <xf numFmtId="14" fontId="7" fillId="2" borderId="1" xfId="3" applyNumberFormat="1" applyFont="1" applyFill="1" applyBorder="1" applyAlignment="1">
      <alignment horizontal="center"/>
    </xf>
    <xf numFmtId="17" fontId="7" fillId="2" borderId="1" xfId="3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6" fillId="2" borderId="1" xfId="3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4" fontId="4" fillId="2" borderId="1" xfId="2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4" fontId="4" fillId="2" borderId="1" xfId="5" applyNumberFormat="1" applyFont="1" applyFill="1" applyBorder="1"/>
    <xf numFmtId="0" fontId="7" fillId="2" borderId="1" xfId="0" applyFont="1" applyFill="1" applyBorder="1" applyAlignment="1">
      <alignment wrapText="1" readingOrder="1"/>
    </xf>
    <xf numFmtId="4" fontId="4" fillId="2" borderId="1" xfId="0" applyNumberFormat="1" applyFont="1" applyFill="1" applyBorder="1"/>
    <xf numFmtId="0" fontId="1" fillId="2" borderId="1" xfId="5" applyFont="1" applyFill="1" applyBorder="1"/>
    <xf numFmtId="4" fontId="4" fillId="2" borderId="3" xfId="0" applyNumberFormat="1" applyFont="1" applyFill="1" applyBorder="1"/>
    <xf numFmtId="0" fontId="6" fillId="3" borderId="1" xfId="0" applyFont="1" applyFill="1" applyBorder="1" applyAlignment="1">
      <alignment horizontal="right" vertical="top" wrapText="1"/>
    </xf>
    <xf numFmtId="14" fontId="1" fillId="2" borderId="1" xfId="5" applyNumberFormat="1" applyFont="1" applyFill="1" applyBorder="1" applyAlignment="1">
      <alignment horizontal="right"/>
    </xf>
    <xf numFmtId="17" fontId="7" fillId="2" borderId="1" xfId="0" applyNumberFormat="1" applyFont="1" applyFill="1" applyBorder="1" applyAlignment="1">
      <alignment horizontal="right" wrapText="1"/>
    </xf>
    <xf numFmtId="165" fontId="7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 vertical="top"/>
    </xf>
    <xf numFmtId="0" fontId="7" fillId="2" borderId="1" xfId="3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" fontId="1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" fillId="2" borderId="4" xfId="0" applyFont="1" applyFill="1" applyBorder="1"/>
    <xf numFmtId="49" fontId="7" fillId="2" borderId="0" xfId="0" applyNumberFormat="1" applyFont="1" applyFill="1" applyBorder="1" applyAlignment="1">
      <alignment horizontal="left" vertical="center" wrapText="1"/>
    </xf>
    <xf numFmtId="14" fontId="7" fillId="2" borderId="0" xfId="0" applyNumberFormat="1" applyFont="1" applyFill="1" applyBorder="1" applyAlignment="1">
      <alignment horizontal="left" vertical="center" wrapText="1"/>
    </xf>
    <xf numFmtId="4" fontId="6" fillId="2" borderId="0" xfId="0" applyNumberFormat="1" applyFont="1" applyFill="1" applyBorder="1" applyAlignment="1">
      <alignment horizontal="right" vertical="center"/>
    </xf>
    <xf numFmtId="4" fontId="4" fillId="2" borderId="1" xfId="4" applyNumberFormat="1" applyFont="1" applyFill="1" applyBorder="1" applyAlignment="1">
      <alignment horizontal="right"/>
    </xf>
    <xf numFmtId="4" fontId="4" fillId="2" borderId="3" xfId="4" applyNumberFormat="1" applyFont="1" applyFill="1" applyBorder="1" applyAlignment="1">
      <alignment horizontal="right"/>
    </xf>
  </cellXfs>
  <cellStyles count="6">
    <cellStyle name="Komma 2" xfId="4"/>
    <cellStyle name="Link" xfId="1" builtinId="8"/>
    <cellStyle name="Standard" xfId="0" builtinId="0"/>
    <cellStyle name="Standard 2" xfId="5"/>
    <cellStyle name="Standard 3" xfId="3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theme" Target="theme/theme1.xml"></Relationship><Relationship Id="rId3" Type="http://schemas.openxmlformats.org/officeDocument/2006/relationships/worksheet" Target="worksheets/sheet3.xml"></Relationship><Relationship Id="rId7" Type="http://schemas.openxmlformats.org/officeDocument/2006/relationships/externalLink" Target="externalLinks/externalLink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calcChain" Target="calcChain.xml"></Relationship><Relationship Id="rId5" Type="http://schemas.openxmlformats.org/officeDocument/2006/relationships/worksheet" Target="worksheets/sheet5.xml"></Relationship><Relationship Id="rId10" Type="http://schemas.openxmlformats.org/officeDocument/2006/relationships/sharedStrings" Target="sharedStrings.xml"></Relationship><Relationship Id="rId4" Type="http://schemas.openxmlformats.org/officeDocument/2006/relationships/worksheet" Target="worksheets/sheet4.xml"></Relationship><Relationship Id="rId9" Type="http://schemas.openxmlformats.org/officeDocument/2006/relationships/styles" Target="styles.xml"></Relationship><Relationship Id="rId12" Type="http://schemas.openxmlformats.org/officeDocument/2006/relationships/customXml" Target="../customXml/item1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k8\AppData\Local\Microsoft\Windows\Temporary%20Internet%20Files\Content.Outlook\0C0PWR79\MTG_BMASK_gleich-berechnet_EU-Projek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G BMASK gleich=berechnet"/>
    </sheetNames>
    <sheetDataSet>
      <sheetData sheetId="0">
        <row r="5">
          <cell r="I5">
            <v>3633.75</v>
          </cell>
        </row>
        <row r="14">
          <cell r="I14">
            <v>9999.98</v>
          </cell>
        </row>
        <row r="31">
          <cell r="I31">
            <v>7.5679300941343053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usto.at/" TargetMode="External"/><Relationship Id="rId3" Type="http://schemas.openxmlformats.org/officeDocument/2006/relationships/hyperlink" Target="http://www.tt.com/" TargetMode="External"/><Relationship Id="rId7" Type="http://schemas.openxmlformats.org/officeDocument/2006/relationships/hyperlink" Target="http://www.lustaufsleben.at/" TargetMode="External"/><Relationship Id="rId2" Type="http://schemas.openxmlformats.org/officeDocument/2006/relationships/hyperlink" Target="http://www.vol.at/" TargetMode="External"/><Relationship Id="rId1" Type="http://schemas.openxmlformats.org/officeDocument/2006/relationships/hyperlink" Target="http://www.kindergesundheitswoche.at/" TargetMode="External"/><Relationship Id="rId6" Type="http://schemas.openxmlformats.org/officeDocument/2006/relationships/hyperlink" Target="http://www.woman.at/" TargetMode="External"/><Relationship Id="rId5" Type="http://schemas.openxmlformats.org/officeDocument/2006/relationships/hyperlink" Target="http://www.salzburg24.at/" TargetMode="External"/><Relationship Id="rId4" Type="http://schemas.openxmlformats.org/officeDocument/2006/relationships/hyperlink" Target="http://www.sn.at/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flege-professionell.at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rboe.at/" TargetMode="External"/><Relationship Id="rId18" Type="http://schemas.openxmlformats.org/officeDocument/2006/relationships/hyperlink" Target="http://www.1000ps.at/" TargetMode="External"/><Relationship Id="rId26" Type="http://schemas.openxmlformats.org/officeDocument/2006/relationships/hyperlink" Target="http://www.kronehit.at/" TargetMode="External"/><Relationship Id="rId39" Type="http://schemas.openxmlformats.org/officeDocument/2006/relationships/hyperlink" Target="http://www.vol.at/" TargetMode="External"/><Relationship Id="rId3" Type="http://schemas.openxmlformats.org/officeDocument/2006/relationships/hyperlink" Target="http://www.dubistderteamchef.at/" TargetMode="External"/><Relationship Id="rId21" Type="http://schemas.openxmlformats.org/officeDocument/2006/relationships/hyperlink" Target="http://www.bazar.at/" TargetMode="External"/><Relationship Id="rId34" Type="http://schemas.openxmlformats.org/officeDocument/2006/relationships/hyperlink" Target="http://www.tvmedia.at/" TargetMode="External"/><Relationship Id="rId42" Type="http://schemas.openxmlformats.org/officeDocument/2006/relationships/hyperlink" Target="http://www.heute.at/" TargetMode="External"/><Relationship Id="rId47" Type="http://schemas.openxmlformats.org/officeDocument/2006/relationships/hyperlink" Target="http://www.mamilade.at/" TargetMode="External"/><Relationship Id="rId50" Type="http://schemas.openxmlformats.org/officeDocument/2006/relationships/hyperlink" Target="http://www.quelle.at/" TargetMode="External"/><Relationship Id="rId7" Type="http://schemas.openxmlformats.org/officeDocument/2006/relationships/hyperlink" Target="http://www.ligaportal.at/" TargetMode="External"/><Relationship Id="rId12" Type="http://schemas.openxmlformats.org/officeDocument/2006/relationships/hyperlink" Target="http://www.wogibtswas.at/" TargetMode="External"/><Relationship Id="rId17" Type="http://schemas.openxmlformats.org/officeDocument/2006/relationships/hyperlink" Target="http://www.speedweek.com/" TargetMode="External"/><Relationship Id="rId25" Type="http://schemas.openxmlformats.org/officeDocument/2006/relationships/hyperlink" Target="http://www.issgesund.at/" TargetMode="External"/><Relationship Id="rId33" Type="http://schemas.openxmlformats.org/officeDocument/2006/relationships/hyperlink" Target="http://www.tvheute.at/" TargetMode="External"/><Relationship Id="rId38" Type="http://schemas.openxmlformats.org/officeDocument/2006/relationships/hyperlink" Target="http://www.bvz.at/" TargetMode="External"/><Relationship Id="rId46" Type="http://schemas.openxmlformats.org/officeDocument/2006/relationships/hyperlink" Target="http://www.urbia.de/" TargetMode="External"/><Relationship Id="rId2" Type="http://schemas.openxmlformats.org/officeDocument/2006/relationships/hyperlink" Target="http://www.diepresse.com/" TargetMode="External"/><Relationship Id="rId16" Type="http://schemas.openxmlformats.org/officeDocument/2006/relationships/hyperlink" Target="http://www.foonds.com/" TargetMode="External"/><Relationship Id="rId20" Type="http://schemas.openxmlformats.org/officeDocument/2006/relationships/hyperlink" Target="http://www.autorevue.at/" TargetMode="External"/><Relationship Id="rId29" Type="http://schemas.openxmlformats.org/officeDocument/2006/relationships/hyperlink" Target="http://www.profil.at/" TargetMode="External"/><Relationship Id="rId41" Type="http://schemas.openxmlformats.org/officeDocument/2006/relationships/hyperlink" Target="http://www.oe24.at/" TargetMode="External"/><Relationship Id="rId1" Type="http://schemas.openxmlformats.org/officeDocument/2006/relationships/hyperlink" Target="http://www.autonet.at/" TargetMode="External"/><Relationship Id="rId6" Type="http://schemas.openxmlformats.org/officeDocument/2006/relationships/hyperlink" Target="http://www.kleinezeitung.at/" TargetMode="External"/><Relationship Id="rId11" Type="http://schemas.openxmlformats.org/officeDocument/2006/relationships/hyperlink" Target="http://www.wienerin.at/" TargetMode="External"/><Relationship Id="rId24" Type="http://schemas.openxmlformats.org/officeDocument/2006/relationships/hyperlink" Target="http://www.immosuchmaschine.at/" TargetMode="External"/><Relationship Id="rId32" Type="http://schemas.openxmlformats.org/officeDocument/2006/relationships/hyperlink" Target="http://www.trend.at/" TargetMode="External"/><Relationship Id="rId37" Type="http://schemas.openxmlformats.org/officeDocument/2006/relationships/hyperlink" Target="http://www.woman.at/" TargetMode="External"/><Relationship Id="rId40" Type="http://schemas.openxmlformats.org/officeDocument/2006/relationships/hyperlink" Target="http://www.noen.at/" TargetMode="External"/><Relationship Id="rId45" Type="http://schemas.openxmlformats.org/officeDocument/2006/relationships/hyperlink" Target="http://www.eltern.de/" TargetMode="External"/><Relationship Id="rId5" Type="http://schemas.openxmlformats.org/officeDocument/2006/relationships/hyperlink" Target="http://www.ichkoche.at/" TargetMode="External"/><Relationship Id="rId15" Type="http://schemas.openxmlformats.org/officeDocument/2006/relationships/hyperlink" Target="http://www.boerse-express.com/" TargetMode="External"/><Relationship Id="rId23" Type="http://schemas.openxmlformats.org/officeDocument/2006/relationships/hyperlink" Target="http://www.herold.mobi/" TargetMode="External"/><Relationship Id="rId28" Type="http://schemas.openxmlformats.org/officeDocument/2006/relationships/hyperlink" Target="http://www.ooen.at/" TargetMode="External"/><Relationship Id="rId36" Type="http://schemas.openxmlformats.org/officeDocument/2006/relationships/hyperlink" Target="http://www.wetterheute.at/" TargetMode="External"/><Relationship Id="rId49" Type="http://schemas.openxmlformats.org/officeDocument/2006/relationships/hyperlink" Target="http://www.universal.at/" TargetMode="External"/><Relationship Id="rId10" Type="http://schemas.openxmlformats.org/officeDocument/2006/relationships/hyperlink" Target="http://www.tele.at/" TargetMode="External"/><Relationship Id="rId19" Type="http://schemas.openxmlformats.org/officeDocument/2006/relationships/hyperlink" Target="http://www.austriansoccerboard.at/" TargetMode="External"/><Relationship Id="rId31" Type="http://schemas.openxmlformats.org/officeDocument/2006/relationships/hyperlink" Target="http://www.salzburg.com/" TargetMode="External"/><Relationship Id="rId44" Type="http://schemas.openxmlformats.org/officeDocument/2006/relationships/hyperlink" Target="http://www.gmx.at/" TargetMode="External"/><Relationship Id="rId4" Type="http://schemas.openxmlformats.org/officeDocument/2006/relationships/hyperlink" Target="http://www.gofeminin.at/" TargetMode="External"/><Relationship Id="rId9" Type="http://schemas.openxmlformats.org/officeDocument/2006/relationships/hyperlink" Target="http://www.sportnet.at/" TargetMode="External"/><Relationship Id="rId14" Type="http://schemas.openxmlformats.org/officeDocument/2006/relationships/hyperlink" Target="http://www.be24.at/" TargetMode="External"/><Relationship Id="rId22" Type="http://schemas.openxmlformats.org/officeDocument/2006/relationships/hyperlink" Target="http://www.gesund.at/" TargetMode="External"/><Relationship Id="rId27" Type="http://schemas.openxmlformats.org/officeDocument/2006/relationships/hyperlink" Target="http://www.news.at/" TargetMode="External"/><Relationship Id="rId30" Type="http://schemas.openxmlformats.org/officeDocument/2006/relationships/hyperlink" Target="http://www.szene1.at/" TargetMode="External"/><Relationship Id="rId35" Type="http://schemas.openxmlformats.org/officeDocument/2006/relationships/hyperlink" Target="http://www.wetter.tv/" TargetMode="External"/><Relationship Id="rId43" Type="http://schemas.openxmlformats.org/officeDocument/2006/relationships/hyperlink" Target="http://www.krone.at/" TargetMode="External"/><Relationship Id="rId48" Type="http://schemas.openxmlformats.org/officeDocument/2006/relationships/hyperlink" Target="http://www.ottoversand.at/" TargetMode="External"/><Relationship Id="rId8" Type="http://schemas.openxmlformats.org/officeDocument/2006/relationships/hyperlink" Target="http://www.sportaktiv.com/" TargetMode="External"/><Relationship Id="rId5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tabSelected="1" topLeftCell="A58" workbookViewId="0">
      <selection activeCell="A63" sqref="A63"/>
    </sheetView>
  </sheetViews>
  <sheetFormatPr baseColWidth="10" defaultColWidth="8.88671875" defaultRowHeight="15.6" x14ac:dyDescent="0.3"/>
  <cols>
    <col min="1" max="1" width="59.5546875" style="1" customWidth="1"/>
    <col min="2" max="2" width="13.6640625" style="1" customWidth="1"/>
    <col min="3" max="3" width="37.88671875" style="1" customWidth="1"/>
    <col min="4" max="4" width="21" style="21" customWidth="1"/>
    <col min="5" max="5" width="16" style="1" customWidth="1"/>
    <col min="6" max="16384" width="8.88671875" style="1"/>
  </cols>
  <sheetData>
    <row r="1" spans="1:5" ht="18" x14ac:dyDescent="0.35">
      <c r="A1" s="78">
        <v>2021</v>
      </c>
      <c r="B1" s="78"/>
    </row>
    <row r="2" spans="1:5" ht="18" x14ac:dyDescent="0.35">
      <c r="A2" s="78"/>
      <c r="B2" s="78"/>
    </row>
    <row r="3" spans="1:5" ht="18" x14ac:dyDescent="0.35">
      <c r="A3" s="2" t="s">
        <v>430</v>
      </c>
      <c r="B3" s="2"/>
    </row>
    <row r="5" spans="1:5" ht="20.25" customHeight="1" x14ac:dyDescent="0.3">
      <c r="A5" s="29" t="s">
        <v>652</v>
      </c>
      <c r="B5" s="29" t="s">
        <v>654</v>
      </c>
      <c r="C5" s="75" t="s">
        <v>96</v>
      </c>
      <c r="D5" s="70" t="s">
        <v>653</v>
      </c>
      <c r="E5" s="50" t="s">
        <v>100</v>
      </c>
    </row>
    <row r="6" spans="1:5" x14ac:dyDescent="0.3">
      <c r="A6" s="4" t="s">
        <v>596</v>
      </c>
      <c r="B6" s="4" t="s">
        <v>655</v>
      </c>
      <c r="C6" s="4" t="s">
        <v>597</v>
      </c>
      <c r="D6" s="24">
        <v>44284</v>
      </c>
      <c r="E6" s="13">
        <v>440</v>
      </c>
    </row>
    <row r="7" spans="1:5" x14ac:dyDescent="0.3">
      <c r="A7" s="4" t="s">
        <v>598</v>
      </c>
      <c r="B7" s="4" t="s">
        <v>655</v>
      </c>
      <c r="C7" s="4" t="s">
        <v>597</v>
      </c>
      <c r="D7" s="24">
        <v>44272</v>
      </c>
      <c r="E7" s="63">
        <v>1087.29</v>
      </c>
    </row>
    <row r="8" spans="1:5" x14ac:dyDescent="0.3">
      <c r="A8" s="4" t="s">
        <v>599</v>
      </c>
      <c r="B8" s="4" t="s">
        <v>655</v>
      </c>
      <c r="C8" s="4" t="s">
        <v>597</v>
      </c>
      <c r="D8" s="24">
        <v>44272</v>
      </c>
      <c r="E8" s="63">
        <v>4729.5</v>
      </c>
    </row>
    <row r="9" spans="1:5" x14ac:dyDescent="0.3">
      <c r="A9" s="4" t="s">
        <v>600</v>
      </c>
      <c r="B9" s="4" t="s">
        <v>655</v>
      </c>
      <c r="C9" s="4" t="s">
        <v>597</v>
      </c>
      <c r="D9" s="24">
        <v>44272</v>
      </c>
      <c r="E9" s="63">
        <v>1630.94</v>
      </c>
    </row>
    <row r="10" spans="1:5" x14ac:dyDescent="0.3">
      <c r="A10" s="4" t="s">
        <v>190</v>
      </c>
      <c r="B10" s="4" t="s">
        <v>655</v>
      </c>
      <c r="C10" s="4" t="s">
        <v>597</v>
      </c>
      <c r="D10" s="24">
        <v>44272</v>
      </c>
      <c r="E10" s="63">
        <v>2372.92</v>
      </c>
    </row>
    <row r="11" spans="1:5" x14ac:dyDescent="0.3">
      <c r="A11" s="4" t="s">
        <v>193</v>
      </c>
      <c r="B11" s="4" t="s">
        <v>655</v>
      </c>
      <c r="C11" s="4" t="s">
        <v>597</v>
      </c>
      <c r="D11" s="24">
        <v>44272</v>
      </c>
      <c r="E11" s="63">
        <v>3457.88</v>
      </c>
    </row>
    <row r="12" spans="1:5" x14ac:dyDescent="0.3">
      <c r="A12" s="4" t="s">
        <v>561</v>
      </c>
      <c r="B12" s="4" t="s">
        <v>655</v>
      </c>
      <c r="C12" s="4" t="s">
        <v>438</v>
      </c>
      <c r="D12" s="24" t="s">
        <v>103</v>
      </c>
      <c r="E12" s="13">
        <v>324</v>
      </c>
    </row>
    <row r="13" spans="1:5" x14ac:dyDescent="0.3">
      <c r="A13" s="4" t="s">
        <v>601</v>
      </c>
      <c r="B13" s="4" t="s">
        <v>655</v>
      </c>
      <c r="C13" s="4" t="s">
        <v>597</v>
      </c>
      <c r="D13" s="24">
        <v>44279</v>
      </c>
      <c r="E13" s="13">
        <v>1290</v>
      </c>
    </row>
    <row r="14" spans="1:5" x14ac:dyDescent="0.3">
      <c r="A14" s="4" t="s">
        <v>602</v>
      </c>
      <c r="B14" s="4" t="s">
        <v>655</v>
      </c>
      <c r="C14" s="4" t="s">
        <v>597</v>
      </c>
      <c r="D14" s="24">
        <v>44272</v>
      </c>
      <c r="E14" s="63">
        <v>3404.21</v>
      </c>
    </row>
    <row r="15" spans="1:5" x14ac:dyDescent="0.3">
      <c r="A15" s="4" t="s">
        <v>603</v>
      </c>
      <c r="B15" s="4" t="s">
        <v>655</v>
      </c>
      <c r="C15" s="4" t="s">
        <v>597</v>
      </c>
      <c r="D15" s="24">
        <v>44273</v>
      </c>
      <c r="E15" s="63">
        <v>2040</v>
      </c>
    </row>
    <row r="16" spans="1:5" x14ac:dyDescent="0.3">
      <c r="A16" s="4" t="s">
        <v>525</v>
      </c>
      <c r="B16" s="4" t="s">
        <v>655</v>
      </c>
      <c r="C16" s="4" t="s">
        <v>438</v>
      </c>
      <c r="D16" s="24">
        <v>44235</v>
      </c>
      <c r="E16" s="13">
        <v>510</v>
      </c>
    </row>
    <row r="17" spans="1:5" x14ac:dyDescent="0.3">
      <c r="A17" s="4" t="s">
        <v>604</v>
      </c>
      <c r="B17" s="4" t="s">
        <v>655</v>
      </c>
      <c r="C17" s="4" t="s">
        <v>597</v>
      </c>
      <c r="D17" s="24">
        <v>44284</v>
      </c>
      <c r="E17" s="63">
        <v>650</v>
      </c>
    </row>
    <row r="18" spans="1:5" x14ac:dyDescent="0.3">
      <c r="A18" s="4" t="s">
        <v>605</v>
      </c>
      <c r="B18" s="4" t="s">
        <v>655</v>
      </c>
      <c r="C18" s="4" t="s">
        <v>597</v>
      </c>
      <c r="D18" s="24">
        <v>44272</v>
      </c>
      <c r="E18" s="63">
        <v>1997.26</v>
      </c>
    </row>
    <row r="19" spans="1:5" x14ac:dyDescent="0.3">
      <c r="A19" s="4" t="s">
        <v>606</v>
      </c>
      <c r="B19" s="4" t="s">
        <v>655</v>
      </c>
      <c r="C19" s="4" t="s">
        <v>597</v>
      </c>
      <c r="D19" s="24">
        <v>44272</v>
      </c>
      <c r="E19" s="63">
        <v>3707.53</v>
      </c>
    </row>
    <row r="20" spans="1:5" x14ac:dyDescent="0.3">
      <c r="A20" s="4" t="s">
        <v>573</v>
      </c>
      <c r="B20" s="4" t="s">
        <v>655</v>
      </c>
      <c r="C20" s="4" t="s">
        <v>543</v>
      </c>
      <c r="D20" s="24" t="s">
        <v>607</v>
      </c>
      <c r="E20" s="13">
        <v>232.8</v>
      </c>
    </row>
    <row r="21" spans="1:5" x14ac:dyDescent="0.3">
      <c r="A21" s="4" t="s">
        <v>671</v>
      </c>
      <c r="B21" s="4" t="s">
        <v>655</v>
      </c>
      <c r="C21" s="4" t="s">
        <v>438</v>
      </c>
      <c r="D21" s="24">
        <v>44279</v>
      </c>
      <c r="E21" s="13">
        <v>510</v>
      </c>
    </row>
    <row r="22" spans="1:5" x14ac:dyDescent="0.3">
      <c r="A22" s="4" t="s">
        <v>608</v>
      </c>
      <c r="B22" s="4" t="s">
        <v>655</v>
      </c>
      <c r="C22" s="4" t="s">
        <v>597</v>
      </c>
      <c r="D22" s="24">
        <v>44272</v>
      </c>
      <c r="E22" s="63">
        <v>944.97</v>
      </c>
    </row>
    <row r="25" spans="1:5" ht="18" x14ac:dyDescent="0.35">
      <c r="A25" s="2" t="s">
        <v>609</v>
      </c>
      <c r="B25" s="2"/>
    </row>
    <row r="27" spans="1:5" x14ac:dyDescent="0.3">
      <c r="A27" s="68" t="s">
        <v>521</v>
      </c>
      <c r="B27" s="4" t="s">
        <v>655</v>
      </c>
      <c r="C27" s="68" t="s">
        <v>651</v>
      </c>
      <c r="D27" s="71">
        <v>44370</v>
      </c>
      <c r="E27" s="65">
        <v>1087.2945</v>
      </c>
    </row>
    <row r="28" spans="1:5" x14ac:dyDescent="0.3">
      <c r="A28" s="68" t="s">
        <v>520</v>
      </c>
      <c r="B28" s="4" t="s">
        <v>655</v>
      </c>
      <c r="C28" s="68" t="s">
        <v>651</v>
      </c>
      <c r="D28" s="71">
        <v>44370</v>
      </c>
      <c r="E28" s="65">
        <v>4729.4977499999995</v>
      </c>
    </row>
    <row r="29" spans="1:5" x14ac:dyDescent="0.3">
      <c r="A29" s="68" t="s">
        <v>610</v>
      </c>
      <c r="B29" s="4" t="s">
        <v>655</v>
      </c>
      <c r="C29" s="68" t="s">
        <v>651</v>
      </c>
      <c r="D29" s="71">
        <v>44370</v>
      </c>
      <c r="E29" s="65">
        <v>1630.9417500000002</v>
      </c>
    </row>
    <row r="30" spans="1:5" x14ac:dyDescent="0.3">
      <c r="A30" s="68" t="s">
        <v>11</v>
      </c>
      <c r="B30" s="4" t="s">
        <v>655</v>
      </c>
      <c r="C30" s="68" t="s">
        <v>651</v>
      </c>
      <c r="D30" s="71">
        <v>44370</v>
      </c>
      <c r="E30" s="65">
        <v>2372.91525</v>
      </c>
    </row>
    <row r="31" spans="1:5" x14ac:dyDescent="0.3">
      <c r="A31" s="68" t="s">
        <v>13</v>
      </c>
      <c r="B31" s="4" t="s">
        <v>655</v>
      </c>
      <c r="C31" s="68" t="s">
        <v>651</v>
      </c>
      <c r="D31" s="71">
        <v>44370</v>
      </c>
      <c r="E31" s="65">
        <v>3457.8764999999999</v>
      </c>
    </row>
    <row r="32" spans="1:5" x14ac:dyDescent="0.3">
      <c r="A32" s="68" t="s">
        <v>127</v>
      </c>
      <c r="B32" s="4" t="s">
        <v>655</v>
      </c>
      <c r="C32" s="68" t="s">
        <v>651</v>
      </c>
      <c r="D32" s="71">
        <v>44370</v>
      </c>
      <c r="E32" s="65">
        <v>3404.2117499999999</v>
      </c>
    </row>
    <row r="33" spans="1:5" x14ac:dyDescent="0.3">
      <c r="A33" s="9" t="s">
        <v>601</v>
      </c>
      <c r="B33" s="4" t="s">
        <v>655</v>
      </c>
      <c r="C33" s="9" t="s">
        <v>611</v>
      </c>
      <c r="D33" s="23">
        <v>44377</v>
      </c>
      <c r="E33" s="63">
        <v>436.5</v>
      </c>
    </row>
    <row r="34" spans="1:5" x14ac:dyDescent="0.3">
      <c r="A34" s="9" t="s">
        <v>204</v>
      </c>
      <c r="B34" s="4" t="s">
        <v>655</v>
      </c>
      <c r="C34" s="66" t="s">
        <v>26</v>
      </c>
      <c r="D34" s="23">
        <v>44377</v>
      </c>
      <c r="E34" s="63">
        <v>2530</v>
      </c>
    </row>
    <row r="35" spans="1:5" x14ac:dyDescent="0.3">
      <c r="A35" s="4" t="s">
        <v>130</v>
      </c>
      <c r="B35" s="4" t="s">
        <v>655</v>
      </c>
      <c r="C35" s="4" t="s">
        <v>612</v>
      </c>
      <c r="D35" s="24">
        <v>44348</v>
      </c>
      <c r="E35" s="67">
        <v>1250</v>
      </c>
    </row>
    <row r="36" spans="1:5" x14ac:dyDescent="0.3">
      <c r="A36" s="68" t="s">
        <v>613</v>
      </c>
      <c r="B36" s="4" t="s">
        <v>655</v>
      </c>
      <c r="C36" s="68" t="s">
        <v>651</v>
      </c>
      <c r="D36" s="71">
        <v>44371</v>
      </c>
      <c r="E36" s="65">
        <v>3332</v>
      </c>
    </row>
    <row r="37" spans="1:5" x14ac:dyDescent="0.3">
      <c r="A37" s="4" t="s">
        <v>614</v>
      </c>
      <c r="B37" s="4" t="s">
        <v>655</v>
      </c>
      <c r="C37" s="4" t="s">
        <v>592</v>
      </c>
      <c r="D37" s="24">
        <v>44362</v>
      </c>
      <c r="E37" s="67">
        <v>3034.5</v>
      </c>
    </row>
    <row r="38" spans="1:5" x14ac:dyDescent="0.3">
      <c r="A38" s="4" t="s">
        <v>615</v>
      </c>
      <c r="B38" s="4" t="s">
        <v>655</v>
      </c>
      <c r="C38" s="4" t="s">
        <v>580</v>
      </c>
      <c r="D38" s="24">
        <v>44363</v>
      </c>
      <c r="E38" s="67">
        <v>1002.15</v>
      </c>
    </row>
    <row r="39" spans="1:5" x14ac:dyDescent="0.3">
      <c r="A39" s="9" t="s">
        <v>616</v>
      </c>
      <c r="B39" s="4" t="s">
        <v>655</v>
      </c>
      <c r="C39" s="9" t="s">
        <v>597</v>
      </c>
      <c r="D39" s="72">
        <v>44287</v>
      </c>
      <c r="E39" s="63">
        <v>1350</v>
      </c>
    </row>
    <row r="40" spans="1:5" x14ac:dyDescent="0.3">
      <c r="A40" s="4" t="s">
        <v>473</v>
      </c>
      <c r="B40" s="4" t="s">
        <v>655</v>
      </c>
      <c r="C40" s="4" t="s">
        <v>612</v>
      </c>
      <c r="D40" s="24">
        <v>44333</v>
      </c>
      <c r="E40" s="67">
        <v>1782.45</v>
      </c>
    </row>
    <row r="41" spans="1:5" x14ac:dyDescent="0.3">
      <c r="A41" s="4" t="s">
        <v>525</v>
      </c>
      <c r="B41" s="4" t="s">
        <v>655</v>
      </c>
      <c r="C41" s="4" t="s">
        <v>438</v>
      </c>
      <c r="D41" s="24">
        <v>44333</v>
      </c>
      <c r="E41" s="67">
        <v>510</v>
      </c>
    </row>
    <row r="42" spans="1:5" x14ac:dyDescent="0.3">
      <c r="A42" s="9" t="s">
        <v>617</v>
      </c>
      <c r="B42" s="4" t="s">
        <v>655</v>
      </c>
      <c r="C42" s="9" t="s">
        <v>597</v>
      </c>
      <c r="D42" s="23">
        <v>44287</v>
      </c>
      <c r="E42" s="63">
        <v>4165.42</v>
      </c>
    </row>
    <row r="43" spans="1:5" x14ac:dyDescent="0.3">
      <c r="A43" s="4" t="s">
        <v>618</v>
      </c>
      <c r="B43" s="4" t="s">
        <v>655</v>
      </c>
      <c r="C43" s="4" t="s">
        <v>592</v>
      </c>
      <c r="D43" s="24">
        <v>44343</v>
      </c>
      <c r="E43" s="67">
        <v>755.65</v>
      </c>
    </row>
    <row r="44" spans="1:5" x14ac:dyDescent="0.3">
      <c r="A44" s="68" t="s">
        <v>526</v>
      </c>
      <c r="B44" s="4" t="s">
        <v>655</v>
      </c>
      <c r="C44" s="68" t="s">
        <v>651</v>
      </c>
      <c r="D44" s="71">
        <v>44370</v>
      </c>
      <c r="E44" s="65">
        <v>1997.2619999999999</v>
      </c>
    </row>
    <row r="45" spans="1:5" x14ac:dyDescent="0.3">
      <c r="A45" s="68" t="s">
        <v>527</v>
      </c>
      <c r="B45" s="4" t="s">
        <v>655</v>
      </c>
      <c r="C45" s="68" t="s">
        <v>651</v>
      </c>
      <c r="D45" s="71">
        <v>44370</v>
      </c>
      <c r="E45" s="65">
        <v>3707.5342500000002</v>
      </c>
    </row>
    <row r="46" spans="1:5" x14ac:dyDescent="0.3">
      <c r="A46" s="4" t="s">
        <v>672</v>
      </c>
      <c r="B46" s="4" t="s">
        <v>655</v>
      </c>
      <c r="C46" s="4" t="s">
        <v>543</v>
      </c>
      <c r="D46" s="24" t="s">
        <v>619</v>
      </c>
      <c r="E46" s="67">
        <v>232.8</v>
      </c>
    </row>
    <row r="47" spans="1:5" x14ac:dyDescent="0.3">
      <c r="A47" s="4" t="s">
        <v>271</v>
      </c>
      <c r="B47" s="4" t="s">
        <v>655</v>
      </c>
      <c r="C47" s="4" t="s">
        <v>580</v>
      </c>
      <c r="D47" s="24">
        <v>44377</v>
      </c>
      <c r="E47" s="67">
        <v>1782.45</v>
      </c>
    </row>
    <row r="48" spans="1:5" x14ac:dyDescent="0.3">
      <c r="A48" s="4" t="s">
        <v>673</v>
      </c>
      <c r="B48" s="4" t="s">
        <v>655</v>
      </c>
      <c r="C48" s="4" t="s">
        <v>438</v>
      </c>
      <c r="D48" s="24">
        <v>44377</v>
      </c>
      <c r="E48" s="67">
        <v>510</v>
      </c>
    </row>
    <row r="49" spans="1:5" x14ac:dyDescent="0.3">
      <c r="A49" s="4" t="s">
        <v>442</v>
      </c>
      <c r="B49" s="4" t="s">
        <v>655</v>
      </c>
      <c r="C49" s="4" t="s">
        <v>438</v>
      </c>
      <c r="D49" s="24">
        <v>44363</v>
      </c>
      <c r="E49" s="67">
        <v>510</v>
      </c>
    </row>
    <row r="50" spans="1:5" x14ac:dyDescent="0.3">
      <c r="A50" s="4" t="s">
        <v>152</v>
      </c>
      <c r="B50" s="4" t="s">
        <v>655</v>
      </c>
      <c r="C50" s="4" t="s">
        <v>592</v>
      </c>
      <c r="D50" s="24">
        <v>44362</v>
      </c>
      <c r="E50" s="67">
        <v>1615</v>
      </c>
    </row>
    <row r="51" spans="1:5" x14ac:dyDescent="0.3">
      <c r="A51" s="68" t="s">
        <v>620</v>
      </c>
      <c r="B51" s="4" t="s">
        <v>655</v>
      </c>
      <c r="C51" s="68" t="s">
        <v>651</v>
      </c>
      <c r="D51" s="71">
        <v>44370</v>
      </c>
      <c r="E51" s="65">
        <v>944.96625000000006</v>
      </c>
    </row>
    <row r="52" spans="1:5" x14ac:dyDescent="0.3">
      <c r="A52" s="4" t="s">
        <v>154</v>
      </c>
      <c r="B52" s="4" t="s">
        <v>655</v>
      </c>
      <c r="C52" s="4" t="s">
        <v>621</v>
      </c>
      <c r="D52" s="24">
        <v>44377</v>
      </c>
      <c r="E52" s="67">
        <v>434</v>
      </c>
    </row>
    <row r="53" spans="1:5" x14ac:dyDescent="0.3">
      <c r="A53" s="4" t="s">
        <v>482</v>
      </c>
      <c r="B53" s="4" t="s">
        <v>655</v>
      </c>
      <c r="C53" s="4" t="s">
        <v>592</v>
      </c>
      <c r="D53" s="24">
        <v>44365</v>
      </c>
      <c r="E53" s="67">
        <v>2550</v>
      </c>
    </row>
    <row r="54" spans="1:5" x14ac:dyDescent="0.3">
      <c r="A54" s="4" t="s">
        <v>156</v>
      </c>
      <c r="B54" s="4" t="s">
        <v>655</v>
      </c>
      <c r="C54" s="4" t="s">
        <v>612</v>
      </c>
      <c r="D54" s="24">
        <v>44371</v>
      </c>
      <c r="E54" s="67">
        <v>1402.5</v>
      </c>
    </row>
    <row r="55" spans="1:5" x14ac:dyDescent="0.3">
      <c r="A55" s="68" t="s">
        <v>670</v>
      </c>
      <c r="B55" s="4" t="s">
        <v>655</v>
      </c>
      <c r="C55" s="68" t="s">
        <v>622</v>
      </c>
      <c r="D55" s="71">
        <v>44306</v>
      </c>
      <c r="E55" s="65">
        <v>4420</v>
      </c>
    </row>
    <row r="56" spans="1:5" x14ac:dyDescent="0.3">
      <c r="A56" s="4" t="s">
        <v>486</v>
      </c>
      <c r="B56" s="4" t="s">
        <v>655</v>
      </c>
      <c r="C56" s="4" t="s">
        <v>621</v>
      </c>
      <c r="D56" s="24">
        <v>44370</v>
      </c>
      <c r="E56" s="67">
        <v>3540.25</v>
      </c>
    </row>
    <row r="57" spans="1:5" x14ac:dyDescent="0.3">
      <c r="A57" s="4" t="s">
        <v>623</v>
      </c>
      <c r="B57" s="4" t="s">
        <v>655</v>
      </c>
      <c r="C57" s="4" t="s">
        <v>438</v>
      </c>
      <c r="D57" s="24">
        <v>44300</v>
      </c>
      <c r="E57" s="67">
        <v>500</v>
      </c>
    </row>
    <row r="58" spans="1:5" x14ac:dyDescent="0.3">
      <c r="A58" s="68" t="s">
        <v>624</v>
      </c>
      <c r="B58" s="4" t="s">
        <v>655</v>
      </c>
      <c r="C58" s="68" t="s">
        <v>651</v>
      </c>
      <c r="D58" s="71">
        <v>44363</v>
      </c>
      <c r="E58" s="65">
        <v>3761.25</v>
      </c>
    </row>
    <row r="60" spans="1:5" x14ac:dyDescent="0.3">
      <c r="C60" s="1" t="s">
        <v>643</v>
      </c>
    </row>
    <row r="61" spans="1:5" ht="18" x14ac:dyDescent="0.35">
      <c r="A61" s="2" t="s">
        <v>685</v>
      </c>
      <c r="B61" s="2"/>
    </row>
    <row r="63" spans="1:5" x14ac:dyDescent="0.3">
      <c r="A63" s="9" t="s">
        <v>596</v>
      </c>
      <c r="B63" s="4" t="s">
        <v>655</v>
      </c>
      <c r="C63" s="9" t="s">
        <v>611</v>
      </c>
      <c r="D63" s="73">
        <v>44378</v>
      </c>
      <c r="E63" s="63">
        <v>1250</v>
      </c>
    </row>
    <row r="64" spans="1:5" x14ac:dyDescent="0.3">
      <c r="A64" s="4" t="s">
        <v>195</v>
      </c>
      <c r="B64" s="4" t="s">
        <v>655</v>
      </c>
      <c r="C64" s="68" t="s">
        <v>651</v>
      </c>
      <c r="D64" s="24">
        <v>44387</v>
      </c>
      <c r="E64" s="67">
        <v>4998</v>
      </c>
    </row>
    <row r="65" spans="1:5" x14ac:dyDescent="0.3">
      <c r="A65" s="4" t="s">
        <v>625</v>
      </c>
      <c r="B65" s="4" t="s">
        <v>656</v>
      </c>
      <c r="C65" s="4" t="s">
        <v>626</v>
      </c>
      <c r="D65" s="24">
        <v>44378</v>
      </c>
      <c r="E65" s="67">
        <v>1500</v>
      </c>
    </row>
    <row r="66" spans="1:5" x14ac:dyDescent="0.3">
      <c r="A66" s="4" t="s">
        <v>625</v>
      </c>
      <c r="B66" s="4" t="s">
        <v>656</v>
      </c>
      <c r="C66" s="4" t="s">
        <v>626</v>
      </c>
      <c r="D66" s="24">
        <v>44378</v>
      </c>
      <c r="E66" s="67">
        <v>1750</v>
      </c>
    </row>
    <row r="67" spans="1:5" x14ac:dyDescent="0.3">
      <c r="A67" s="4" t="s">
        <v>627</v>
      </c>
      <c r="B67" s="4" t="s">
        <v>656</v>
      </c>
      <c r="C67" s="4" t="s">
        <v>626</v>
      </c>
      <c r="D67" s="24">
        <v>44378</v>
      </c>
      <c r="E67" s="67">
        <v>3288</v>
      </c>
    </row>
    <row r="68" spans="1:5" x14ac:dyDescent="0.3">
      <c r="A68" s="4" t="s">
        <v>628</v>
      </c>
      <c r="B68" s="4" t="s">
        <v>656</v>
      </c>
      <c r="C68" s="4" t="s">
        <v>626</v>
      </c>
      <c r="D68" s="24">
        <v>44378</v>
      </c>
      <c r="E68" s="67">
        <v>2073.1334902398421</v>
      </c>
    </row>
    <row r="69" spans="1:5" x14ac:dyDescent="0.3">
      <c r="A69" s="4" t="s">
        <v>614</v>
      </c>
      <c r="B69" s="4" t="s">
        <v>655</v>
      </c>
      <c r="C69" s="4" t="s">
        <v>629</v>
      </c>
      <c r="D69" s="24">
        <v>44440</v>
      </c>
      <c r="E69" s="67">
        <v>0</v>
      </c>
    </row>
    <row r="70" spans="1:5" x14ac:dyDescent="0.3">
      <c r="A70" s="4" t="s">
        <v>630</v>
      </c>
      <c r="B70" s="4" t="s">
        <v>656</v>
      </c>
      <c r="C70" s="4" t="s">
        <v>626</v>
      </c>
      <c r="D70" s="24">
        <v>44378</v>
      </c>
      <c r="E70" s="67">
        <v>2984.99</v>
      </c>
    </row>
    <row r="71" spans="1:5" x14ac:dyDescent="0.3">
      <c r="A71" s="11" t="s">
        <v>631</v>
      </c>
      <c r="B71" s="4" t="s">
        <v>655</v>
      </c>
      <c r="C71" s="11" t="s">
        <v>438</v>
      </c>
      <c r="D71" s="12">
        <v>44400</v>
      </c>
      <c r="E71" s="10">
        <v>230</v>
      </c>
    </row>
    <row r="72" spans="1:5" x14ac:dyDescent="0.3">
      <c r="A72" s="11" t="s">
        <v>525</v>
      </c>
      <c r="B72" s="4" t="s">
        <v>655</v>
      </c>
      <c r="C72" s="11" t="s">
        <v>438</v>
      </c>
      <c r="D72" s="12">
        <v>44438</v>
      </c>
      <c r="E72" s="10">
        <v>510</v>
      </c>
    </row>
    <row r="73" spans="1:5" x14ac:dyDescent="0.3">
      <c r="A73" s="4" t="s">
        <v>143</v>
      </c>
      <c r="B73" s="4" t="s">
        <v>655</v>
      </c>
      <c r="C73" s="4" t="s">
        <v>629</v>
      </c>
      <c r="D73" s="24">
        <v>44391</v>
      </c>
      <c r="E73" s="67">
        <v>1260</v>
      </c>
    </row>
    <row r="74" spans="1:5" x14ac:dyDescent="0.3">
      <c r="A74" s="4" t="s">
        <v>632</v>
      </c>
      <c r="B74" s="4" t="s">
        <v>656</v>
      </c>
      <c r="C74" s="4" t="s">
        <v>626</v>
      </c>
      <c r="D74" s="24">
        <v>44378</v>
      </c>
      <c r="E74" s="67">
        <v>3987.33</v>
      </c>
    </row>
    <row r="75" spans="1:5" x14ac:dyDescent="0.3">
      <c r="A75" s="9" t="s">
        <v>633</v>
      </c>
      <c r="B75" s="4" t="s">
        <v>655</v>
      </c>
      <c r="C75" s="9" t="s">
        <v>19</v>
      </c>
      <c r="D75" s="23">
        <v>44469</v>
      </c>
      <c r="E75" s="63">
        <v>2200</v>
      </c>
    </row>
    <row r="76" spans="1:5" x14ac:dyDescent="0.3">
      <c r="A76" s="4" t="s">
        <v>634</v>
      </c>
      <c r="B76" s="4" t="s">
        <v>656</v>
      </c>
      <c r="C76" s="4" t="s">
        <v>626</v>
      </c>
      <c r="D76" s="24">
        <v>44378</v>
      </c>
      <c r="E76" s="67">
        <v>4819.99</v>
      </c>
    </row>
    <row r="77" spans="1:5" x14ac:dyDescent="0.3">
      <c r="A77" s="4" t="s">
        <v>635</v>
      </c>
      <c r="B77" s="4" t="s">
        <v>655</v>
      </c>
      <c r="C77" s="4" t="s">
        <v>629</v>
      </c>
      <c r="D77" s="24">
        <v>44378</v>
      </c>
      <c r="E77" s="67">
        <v>1008.95</v>
      </c>
    </row>
    <row r="78" spans="1:5" x14ac:dyDescent="0.3">
      <c r="A78" s="4" t="s">
        <v>271</v>
      </c>
      <c r="B78" s="4" t="s">
        <v>655</v>
      </c>
      <c r="C78" s="4" t="s">
        <v>629</v>
      </c>
      <c r="D78" s="24">
        <v>44456</v>
      </c>
      <c r="E78" s="67">
        <v>1782.45</v>
      </c>
    </row>
    <row r="79" spans="1:5" x14ac:dyDescent="0.3">
      <c r="A79" s="11" t="s">
        <v>669</v>
      </c>
      <c r="B79" s="4" t="s">
        <v>655</v>
      </c>
      <c r="C79" s="11" t="s">
        <v>438</v>
      </c>
      <c r="D79" s="12">
        <v>44456</v>
      </c>
      <c r="E79" s="10">
        <v>510</v>
      </c>
    </row>
    <row r="80" spans="1:5" x14ac:dyDescent="0.3">
      <c r="A80" s="4" t="s">
        <v>291</v>
      </c>
      <c r="B80" s="4" t="s">
        <v>655</v>
      </c>
      <c r="C80" s="4" t="s">
        <v>629</v>
      </c>
      <c r="D80" s="24">
        <v>44389</v>
      </c>
      <c r="E80" s="67">
        <v>950.43</v>
      </c>
    </row>
    <row r="81" spans="1:5" x14ac:dyDescent="0.3">
      <c r="A81" s="4" t="s">
        <v>291</v>
      </c>
      <c r="B81" s="4" t="s">
        <v>655</v>
      </c>
      <c r="C81" s="4" t="s">
        <v>629</v>
      </c>
      <c r="D81" s="24">
        <v>44452</v>
      </c>
      <c r="E81" s="67">
        <v>1692.52</v>
      </c>
    </row>
    <row r="82" spans="1:5" x14ac:dyDescent="0.3">
      <c r="A82" s="38" t="s">
        <v>442</v>
      </c>
      <c r="B82" s="4" t="s">
        <v>655</v>
      </c>
      <c r="C82" s="38" t="s">
        <v>438</v>
      </c>
      <c r="D82" s="12">
        <v>44462</v>
      </c>
      <c r="E82" s="62">
        <v>510</v>
      </c>
    </row>
    <row r="83" spans="1:5" x14ac:dyDescent="0.3">
      <c r="A83" s="36" t="s">
        <v>636</v>
      </c>
      <c r="B83" s="4" t="s">
        <v>655</v>
      </c>
      <c r="C83" s="36" t="s">
        <v>19</v>
      </c>
      <c r="D83" s="24">
        <v>44440</v>
      </c>
      <c r="E83" s="69">
        <v>1720.4</v>
      </c>
    </row>
    <row r="84" spans="1:5" x14ac:dyDescent="0.3">
      <c r="A84" s="38" t="s">
        <v>458</v>
      </c>
      <c r="B84" s="4" t="s">
        <v>655</v>
      </c>
      <c r="C84" s="38" t="s">
        <v>28</v>
      </c>
      <c r="D84" s="12">
        <v>44447</v>
      </c>
      <c r="E84" s="62">
        <v>892.5</v>
      </c>
    </row>
    <row r="85" spans="1:5" x14ac:dyDescent="0.3">
      <c r="A85" s="36" t="s">
        <v>541</v>
      </c>
      <c r="B85" s="4" t="s">
        <v>655</v>
      </c>
      <c r="C85" s="36" t="s">
        <v>629</v>
      </c>
      <c r="D85" s="24">
        <v>44404</v>
      </c>
      <c r="E85" s="69">
        <v>4008.6</v>
      </c>
    </row>
    <row r="86" spans="1:5" x14ac:dyDescent="0.3">
      <c r="A86" s="36" t="s">
        <v>624</v>
      </c>
      <c r="B86" s="4" t="s">
        <v>655</v>
      </c>
      <c r="C86" s="68" t="s">
        <v>651</v>
      </c>
      <c r="D86" s="24">
        <v>44397</v>
      </c>
      <c r="E86" s="69">
        <v>3761.25</v>
      </c>
    </row>
    <row r="87" spans="1:5" x14ac:dyDescent="0.3">
      <c r="A87" s="38" t="s">
        <v>668</v>
      </c>
      <c r="B87" s="4" t="s">
        <v>655</v>
      </c>
      <c r="C87" s="38" t="s">
        <v>438</v>
      </c>
      <c r="D87" s="12" t="s">
        <v>637</v>
      </c>
      <c r="E87" s="62">
        <v>743</v>
      </c>
    </row>
    <row r="88" spans="1:5" x14ac:dyDescent="0.3">
      <c r="A88" s="38" t="s">
        <v>668</v>
      </c>
      <c r="B88" s="4" t="s">
        <v>655</v>
      </c>
      <c r="C88" s="38" t="s">
        <v>638</v>
      </c>
      <c r="D88" s="12" t="s">
        <v>637</v>
      </c>
      <c r="E88" s="62">
        <v>232.8</v>
      </c>
    </row>
    <row r="91" spans="1:5" x14ac:dyDescent="0.3">
      <c r="D91" s="44" t="s">
        <v>639</v>
      </c>
      <c r="E91" s="43">
        <f>SUM(E6:E90)</f>
        <v>142733.06349023982</v>
      </c>
    </row>
  </sheetData>
  <pageMargins left="0.7" right="0.7" top="0.75" bottom="0.75" header="0.3" footer="0.3"/>
  <pageSetup paperSize="8" scale="78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workbookViewId="0">
      <selection activeCell="A34" sqref="A34"/>
    </sheetView>
  </sheetViews>
  <sheetFormatPr baseColWidth="10" defaultColWidth="11.5546875" defaultRowHeight="15.6" x14ac:dyDescent="0.3"/>
  <cols>
    <col min="1" max="1" width="47.88671875" style="1" customWidth="1"/>
    <col min="2" max="2" width="14.5546875" style="1" customWidth="1"/>
    <col min="3" max="3" width="52.88671875" style="1" customWidth="1"/>
    <col min="4" max="4" width="23.88671875" style="21" customWidth="1"/>
    <col min="5" max="5" width="15.5546875" style="56" customWidth="1"/>
    <col min="6" max="16384" width="11.5546875" style="1"/>
  </cols>
  <sheetData>
    <row r="1" spans="1:5" s="79" customFormat="1" ht="18" x14ac:dyDescent="0.35">
      <c r="A1" s="83">
        <v>2020</v>
      </c>
      <c r="D1" s="80"/>
      <c r="E1" s="81"/>
    </row>
    <row r="2" spans="1:5" s="79" customFormat="1" ht="18" x14ac:dyDescent="0.35">
      <c r="D2" s="80"/>
      <c r="E2" s="81"/>
    </row>
    <row r="3" spans="1:5" s="79" customFormat="1" ht="18" x14ac:dyDescent="0.35">
      <c r="A3" s="2" t="s">
        <v>429</v>
      </c>
      <c r="B3" s="2"/>
      <c r="D3" s="80"/>
      <c r="E3" s="81"/>
    </row>
    <row r="5" spans="1:5" x14ac:dyDescent="0.3">
      <c r="A5" s="29" t="s">
        <v>652</v>
      </c>
      <c r="B5" s="29" t="s">
        <v>654</v>
      </c>
      <c r="C5" s="30" t="s">
        <v>96</v>
      </c>
      <c r="D5" s="70" t="s">
        <v>653</v>
      </c>
      <c r="E5" s="50" t="s">
        <v>100</v>
      </c>
    </row>
    <row r="6" spans="1:5" x14ac:dyDescent="0.3">
      <c r="A6" s="9" t="s">
        <v>2</v>
      </c>
      <c r="B6" s="9" t="s">
        <v>655</v>
      </c>
      <c r="C6" s="9" t="s">
        <v>543</v>
      </c>
      <c r="D6" s="46" t="s">
        <v>560</v>
      </c>
      <c r="E6" s="10">
        <v>226</v>
      </c>
    </row>
    <row r="7" spans="1:5" x14ac:dyDescent="0.3">
      <c r="A7" s="9" t="s">
        <v>561</v>
      </c>
      <c r="B7" s="9" t="s">
        <v>655</v>
      </c>
      <c r="C7" s="9" t="s">
        <v>438</v>
      </c>
      <c r="D7" s="46" t="s">
        <v>103</v>
      </c>
      <c r="E7" s="10">
        <v>324</v>
      </c>
    </row>
    <row r="8" spans="1:5" x14ac:dyDescent="0.3">
      <c r="A8" s="4" t="s">
        <v>562</v>
      </c>
      <c r="B8" s="9" t="s">
        <v>655</v>
      </c>
      <c r="C8" s="4" t="s">
        <v>563</v>
      </c>
      <c r="D8" s="24" t="s">
        <v>564</v>
      </c>
      <c r="E8" s="10">
        <v>4120</v>
      </c>
    </row>
    <row r="9" spans="1:5" x14ac:dyDescent="0.3">
      <c r="A9" s="9" t="s">
        <v>141</v>
      </c>
      <c r="B9" s="9" t="s">
        <v>655</v>
      </c>
      <c r="C9" s="9" t="s">
        <v>438</v>
      </c>
      <c r="D9" s="46">
        <v>43871</v>
      </c>
      <c r="E9" s="10">
        <v>510</v>
      </c>
    </row>
    <row r="10" spans="1:5" x14ac:dyDescent="0.3">
      <c r="A10" s="9" t="s">
        <v>504</v>
      </c>
      <c r="B10" s="9" t="s">
        <v>655</v>
      </c>
      <c r="C10" s="9" t="s">
        <v>438</v>
      </c>
      <c r="D10" s="46">
        <v>43908</v>
      </c>
      <c r="E10" s="10">
        <v>510</v>
      </c>
    </row>
    <row r="11" spans="1:5" x14ac:dyDescent="0.3">
      <c r="A11" s="9" t="s">
        <v>443</v>
      </c>
      <c r="B11" s="9" t="s">
        <v>655</v>
      </c>
      <c r="C11" s="9" t="s">
        <v>438</v>
      </c>
      <c r="D11" s="46" t="s">
        <v>565</v>
      </c>
      <c r="E11" s="10">
        <v>350</v>
      </c>
    </row>
    <row r="13" spans="1:5" x14ac:dyDescent="0.3">
      <c r="B13" s="1" t="s">
        <v>643</v>
      </c>
    </row>
    <row r="14" spans="1:5" ht="18" x14ac:dyDescent="0.35">
      <c r="A14" s="2" t="s">
        <v>566</v>
      </c>
      <c r="B14" s="2"/>
    </row>
    <row r="16" spans="1:5" x14ac:dyDescent="0.3">
      <c r="A16" s="9" t="s">
        <v>442</v>
      </c>
      <c r="B16" s="9" t="s">
        <v>655</v>
      </c>
      <c r="C16" s="9" t="s">
        <v>438</v>
      </c>
      <c r="D16" s="46">
        <v>44006</v>
      </c>
      <c r="E16" s="10">
        <v>510</v>
      </c>
    </row>
    <row r="17" spans="1:5" x14ac:dyDescent="0.3">
      <c r="A17" s="9" t="s">
        <v>128</v>
      </c>
      <c r="B17" s="9" t="s">
        <v>655</v>
      </c>
      <c r="C17" s="9" t="s">
        <v>438</v>
      </c>
      <c r="D17" s="46" t="s">
        <v>567</v>
      </c>
      <c r="E17" s="10">
        <v>500</v>
      </c>
    </row>
    <row r="18" spans="1:5" x14ac:dyDescent="0.3">
      <c r="A18" s="9" t="s">
        <v>568</v>
      </c>
      <c r="B18" s="9" t="s">
        <v>655</v>
      </c>
      <c r="C18" s="9" t="s">
        <v>543</v>
      </c>
      <c r="D18" s="46" t="s">
        <v>569</v>
      </c>
      <c r="E18" s="10">
        <v>226</v>
      </c>
    </row>
    <row r="19" spans="1:5" x14ac:dyDescent="0.3">
      <c r="A19" s="9" t="s">
        <v>570</v>
      </c>
      <c r="B19" s="9" t="s">
        <v>655</v>
      </c>
      <c r="C19" s="9" t="s">
        <v>438</v>
      </c>
      <c r="D19" s="46">
        <v>44004</v>
      </c>
      <c r="E19" s="10">
        <v>700</v>
      </c>
    </row>
    <row r="22" spans="1:5" ht="18" x14ac:dyDescent="0.35">
      <c r="A22" s="2" t="s">
        <v>581</v>
      </c>
      <c r="B22" s="2"/>
    </row>
    <row r="24" spans="1:5" x14ac:dyDescent="0.3">
      <c r="A24" s="4" t="s">
        <v>24</v>
      </c>
      <c r="B24" s="9" t="s">
        <v>655</v>
      </c>
      <c r="C24" s="9" t="s">
        <v>571</v>
      </c>
      <c r="D24" s="46">
        <v>44162</v>
      </c>
      <c r="E24" s="10">
        <v>4200</v>
      </c>
    </row>
    <row r="25" spans="1:5" x14ac:dyDescent="0.3">
      <c r="A25" s="9" t="s">
        <v>525</v>
      </c>
      <c r="B25" s="9" t="s">
        <v>655</v>
      </c>
      <c r="C25" s="9" t="s">
        <v>438</v>
      </c>
      <c r="D25" s="46" t="s">
        <v>572</v>
      </c>
      <c r="E25" s="10">
        <v>510</v>
      </c>
    </row>
    <row r="26" spans="1:5" x14ac:dyDescent="0.3">
      <c r="A26" s="4" t="s">
        <v>573</v>
      </c>
      <c r="B26" s="9" t="s">
        <v>655</v>
      </c>
      <c r="C26" s="9" t="s">
        <v>574</v>
      </c>
      <c r="D26" s="39" t="s">
        <v>575</v>
      </c>
      <c r="E26" s="10">
        <v>1130</v>
      </c>
    </row>
    <row r="27" spans="1:5" x14ac:dyDescent="0.3">
      <c r="A27" s="9" t="s">
        <v>672</v>
      </c>
      <c r="B27" s="9" t="s">
        <v>655</v>
      </c>
      <c r="C27" s="9" t="s">
        <v>543</v>
      </c>
      <c r="D27" s="39" t="s">
        <v>576</v>
      </c>
      <c r="E27" s="10">
        <v>226</v>
      </c>
    </row>
    <row r="28" spans="1:5" x14ac:dyDescent="0.3">
      <c r="A28" s="9" t="s">
        <v>672</v>
      </c>
      <c r="B28" s="9" t="s">
        <v>655</v>
      </c>
      <c r="C28" s="9" t="s">
        <v>438</v>
      </c>
      <c r="D28" s="46" t="s">
        <v>576</v>
      </c>
      <c r="E28" s="10">
        <v>707</v>
      </c>
    </row>
    <row r="29" spans="1:5" x14ac:dyDescent="0.3">
      <c r="A29" s="9" t="s">
        <v>673</v>
      </c>
      <c r="B29" s="9" t="s">
        <v>655</v>
      </c>
      <c r="C29" s="9" t="s">
        <v>438</v>
      </c>
      <c r="D29" s="46">
        <v>44085</v>
      </c>
      <c r="E29" s="10">
        <v>510</v>
      </c>
    </row>
    <row r="30" spans="1:5" x14ac:dyDescent="0.3">
      <c r="A30" s="9" t="s">
        <v>674</v>
      </c>
      <c r="B30" s="9" t="s">
        <v>655</v>
      </c>
      <c r="C30" s="9" t="s">
        <v>438</v>
      </c>
      <c r="D30" s="46">
        <v>44090</v>
      </c>
      <c r="E30" s="10">
        <v>510</v>
      </c>
    </row>
    <row r="31" spans="1:5" x14ac:dyDescent="0.3">
      <c r="A31" s="4" t="s">
        <v>577</v>
      </c>
      <c r="B31" s="9" t="s">
        <v>655</v>
      </c>
      <c r="C31" s="4" t="s">
        <v>26</v>
      </c>
      <c r="D31" s="24">
        <v>44084</v>
      </c>
      <c r="E31" s="13">
        <v>1720.4</v>
      </c>
    </row>
    <row r="32" spans="1:5" x14ac:dyDescent="0.3">
      <c r="A32" s="4" t="s">
        <v>578</v>
      </c>
      <c r="B32" s="9" t="s">
        <v>655</v>
      </c>
      <c r="C32" s="9" t="s">
        <v>574</v>
      </c>
      <c r="D32" s="39" t="s">
        <v>579</v>
      </c>
      <c r="E32" s="10">
        <v>432</v>
      </c>
    </row>
    <row r="33" spans="1:5" x14ac:dyDescent="0.3">
      <c r="A33" s="4" t="s">
        <v>483</v>
      </c>
      <c r="B33" s="9" t="s">
        <v>655</v>
      </c>
      <c r="C33" s="9" t="s">
        <v>580</v>
      </c>
      <c r="D33" s="46">
        <v>44069</v>
      </c>
      <c r="E33" s="10">
        <v>1650</v>
      </c>
    </row>
    <row r="36" spans="1:5" ht="18" x14ac:dyDescent="0.35">
      <c r="A36" s="2" t="s">
        <v>582</v>
      </c>
      <c r="B36" s="2"/>
    </row>
    <row r="38" spans="1:5" x14ac:dyDescent="0.3">
      <c r="A38" s="4" t="s">
        <v>583</v>
      </c>
      <c r="B38" s="9" t="s">
        <v>655</v>
      </c>
      <c r="C38" s="4" t="s">
        <v>563</v>
      </c>
      <c r="D38" s="24">
        <v>44172</v>
      </c>
      <c r="E38" s="13">
        <v>3051.5</v>
      </c>
    </row>
    <row r="39" spans="1:5" x14ac:dyDescent="0.3">
      <c r="A39" s="4" t="s">
        <v>584</v>
      </c>
      <c r="B39" s="9" t="s">
        <v>655</v>
      </c>
      <c r="C39" s="4" t="s">
        <v>438</v>
      </c>
      <c r="D39" s="24">
        <v>44182</v>
      </c>
      <c r="E39" s="13">
        <v>199</v>
      </c>
    </row>
    <row r="40" spans="1:5" x14ac:dyDescent="0.3">
      <c r="A40" s="4" t="s">
        <v>585</v>
      </c>
      <c r="B40" s="9" t="s">
        <v>655</v>
      </c>
      <c r="C40" s="4" t="s">
        <v>586</v>
      </c>
      <c r="D40" s="25" t="s">
        <v>587</v>
      </c>
      <c r="E40" s="13">
        <v>1250</v>
      </c>
    </row>
    <row r="41" spans="1:5" x14ac:dyDescent="0.3">
      <c r="A41" s="4" t="s">
        <v>499</v>
      </c>
      <c r="B41" s="9" t="s">
        <v>655</v>
      </c>
      <c r="C41" s="4" t="s">
        <v>563</v>
      </c>
      <c r="D41" s="24">
        <v>44155</v>
      </c>
      <c r="E41" s="13">
        <v>3221.5</v>
      </c>
    </row>
    <row r="42" spans="1:5" x14ac:dyDescent="0.3">
      <c r="A42" s="4" t="s">
        <v>24</v>
      </c>
      <c r="B42" s="9" t="s">
        <v>655</v>
      </c>
      <c r="C42" s="4" t="s">
        <v>571</v>
      </c>
      <c r="D42" s="24">
        <v>44162</v>
      </c>
      <c r="E42" s="13">
        <v>4200</v>
      </c>
    </row>
    <row r="43" spans="1:5" x14ac:dyDescent="0.3">
      <c r="A43" s="4" t="s">
        <v>588</v>
      </c>
      <c r="B43" s="9" t="s">
        <v>655</v>
      </c>
      <c r="C43" s="4" t="s">
        <v>563</v>
      </c>
      <c r="D43" s="24">
        <v>44151</v>
      </c>
      <c r="E43" s="13">
        <v>4128.6899999999996</v>
      </c>
    </row>
    <row r="44" spans="1:5" x14ac:dyDescent="0.3">
      <c r="A44" s="4" t="s">
        <v>141</v>
      </c>
      <c r="B44" s="9" t="s">
        <v>655</v>
      </c>
      <c r="C44" s="4" t="s">
        <v>438</v>
      </c>
      <c r="D44" s="25" t="s">
        <v>589</v>
      </c>
      <c r="E44" s="13">
        <v>510</v>
      </c>
    </row>
    <row r="45" spans="1:5" x14ac:dyDescent="0.3">
      <c r="A45" s="4" t="s">
        <v>32</v>
      </c>
      <c r="B45" s="9" t="s">
        <v>655</v>
      </c>
      <c r="C45" s="4" t="s">
        <v>590</v>
      </c>
      <c r="D45" s="25" t="s">
        <v>591</v>
      </c>
      <c r="E45" s="13">
        <v>1235</v>
      </c>
    </row>
    <row r="46" spans="1:5" x14ac:dyDescent="0.3">
      <c r="A46" s="4" t="s">
        <v>573</v>
      </c>
      <c r="B46" s="9" t="s">
        <v>655</v>
      </c>
      <c r="C46" s="4" t="s">
        <v>574</v>
      </c>
      <c r="D46" s="25" t="s">
        <v>575</v>
      </c>
      <c r="E46" s="13">
        <v>1130</v>
      </c>
    </row>
    <row r="47" spans="1:5" x14ac:dyDescent="0.3">
      <c r="A47" s="4" t="s">
        <v>672</v>
      </c>
      <c r="B47" s="9" t="s">
        <v>655</v>
      </c>
      <c r="C47" s="4" t="s">
        <v>4</v>
      </c>
      <c r="D47" s="25" t="s">
        <v>593</v>
      </c>
      <c r="E47" s="13">
        <v>226</v>
      </c>
    </row>
    <row r="48" spans="1:5" x14ac:dyDescent="0.3">
      <c r="A48" s="4" t="s">
        <v>573</v>
      </c>
      <c r="B48" s="9" t="s">
        <v>655</v>
      </c>
      <c r="C48" s="4" t="s">
        <v>4</v>
      </c>
      <c r="D48" s="25" t="s">
        <v>594</v>
      </c>
      <c r="E48" s="13">
        <v>226</v>
      </c>
    </row>
    <row r="49" spans="1:5" x14ac:dyDescent="0.3">
      <c r="A49" s="4" t="s">
        <v>271</v>
      </c>
      <c r="B49" s="9" t="s">
        <v>655</v>
      </c>
      <c r="C49" s="4" t="s">
        <v>574</v>
      </c>
      <c r="D49" s="24">
        <v>44188</v>
      </c>
      <c r="E49" s="13">
        <v>946.47</v>
      </c>
    </row>
    <row r="50" spans="1:5" x14ac:dyDescent="0.3">
      <c r="A50" s="4" t="s">
        <v>291</v>
      </c>
      <c r="B50" s="9" t="s">
        <v>655</v>
      </c>
      <c r="C50" s="4" t="s">
        <v>571</v>
      </c>
      <c r="D50" s="24">
        <v>44151</v>
      </c>
      <c r="E50" s="13">
        <v>983.45</v>
      </c>
    </row>
    <row r="51" spans="1:5" x14ac:dyDescent="0.3">
      <c r="A51" s="4" t="s">
        <v>442</v>
      </c>
      <c r="B51" s="9" t="s">
        <v>655</v>
      </c>
      <c r="C51" s="4" t="s">
        <v>438</v>
      </c>
      <c r="D51" s="24">
        <v>44167</v>
      </c>
      <c r="E51" s="13">
        <v>510</v>
      </c>
    </row>
    <row r="52" spans="1:5" x14ac:dyDescent="0.3">
      <c r="A52" s="4" t="s">
        <v>109</v>
      </c>
      <c r="B52" s="9" t="s">
        <v>655</v>
      </c>
      <c r="C52" s="4" t="s">
        <v>574</v>
      </c>
      <c r="D52" s="24">
        <v>44175</v>
      </c>
      <c r="E52" s="13">
        <v>1534.89</v>
      </c>
    </row>
    <row r="53" spans="1:5" x14ac:dyDescent="0.3">
      <c r="A53" s="4" t="s">
        <v>482</v>
      </c>
      <c r="B53" s="9" t="s">
        <v>655</v>
      </c>
      <c r="C53" s="4" t="s">
        <v>592</v>
      </c>
      <c r="D53" s="24">
        <v>44183</v>
      </c>
      <c r="E53" s="13">
        <v>2550</v>
      </c>
    </row>
    <row r="56" spans="1:5" x14ac:dyDescent="0.3">
      <c r="D56" s="44" t="s">
        <v>595</v>
      </c>
      <c r="E56" s="43">
        <f>SUM(E6:E55)</f>
        <v>45473.9</v>
      </c>
    </row>
  </sheetData>
  <pageMargins left="0.7" right="0.7" top="0.78740157499999996" bottom="0.78740157499999996" header="0.3" footer="0.3"/>
  <pageSetup paperSize="8" scale="87" fitToHeight="0"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6"/>
  <sheetViews>
    <sheetView workbookViewId="0">
      <selection activeCell="A99" sqref="A99"/>
    </sheetView>
  </sheetViews>
  <sheetFormatPr baseColWidth="10" defaultColWidth="11.5546875" defaultRowHeight="15.6" x14ac:dyDescent="0.3"/>
  <cols>
    <col min="1" max="1" width="49.5546875" style="1" customWidth="1"/>
    <col min="2" max="2" width="13" style="1" customWidth="1"/>
    <col min="3" max="3" width="54" style="16" customWidth="1"/>
    <col min="4" max="4" width="25.88671875" style="21" customWidth="1"/>
    <col min="5" max="5" width="17.6640625" style="56" customWidth="1"/>
    <col min="6" max="16384" width="11.5546875" style="1"/>
  </cols>
  <sheetData>
    <row r="1" spans="1:5" s="79" customFormat="1" ht="18" x14ac:dyDescent="0.35">
      <c r="A1" s="78">
        <v>2019</v>
      </c>
      <c r="C1" s="84"/>
      <c r="D1" s="80"/>
      <c r="E1" s="81"/>
    </row>
    <row r="2" spans="1:5" s="79" customFormat="1" ht="18" x14ac:dyDescent="0.35">
      <c r="C2" s="84"/>
      <c r="D2" s="80"/>
      <c r="E2" s="81"/>
    </row>
    <row r="3" spans="1:5" s="79" customFormat="1" ht="18" x14ac:dyDescent="0.35">
      <c r="A3" s="2" t="s">
        <v>428</v>
      </c>
      <c r="B3" s="2"/>
      <c r="C3" s="84"/>
      <c r="D3" s="80"/>
      <c r="E3" s="81"/>
    </row>
    <row r="5" spans="1:5" x14ac:dyDescent="0.3">
      <c r="A5" s="29" t="s">
        <v>652</v>
      </c>
      <c r="B5" s="29" t="s">
        <v>654</v>
      </c>
      <c r="C5" s="30" t="s">
        <v>96</v>
      </c>
      <c r="D5" s="70" t="s">
        <v>653</v>
      </c>
      <c r="E5" s="50" t="s">
        <v>100</v>
      </c>
    </row>
    <row r="6" spans="1:5" x14ac:dyDescent="0.3">
      <c r="A6" s="4" t="s">
        <v>491</v>
      </c>
      <c r="B6" s="4" t="s">
        <v>655</v>
      </c>
      <c r="C6" s="18" t="s">
        <v>492</v>
      </c>
      <c r="D6" s="24">
        <v>43544</v>
      </c>
      <c r="E6" s="13">
        <v>3612.5</v>
      </c>
    </row>
    <row r="7" spans="1:5" x14ac:dyDescent="0.3">
      <c r="A7" s="4" t="s">
        <v>2</v>
      </c>
      <c r="B7" s="4" t="s">
        <v>655</v>
      </c>
      <c r="C7" s="18" t="s">
        <v>543</v>
      </c>
      <c r="D7" s="24" t="s">
        <v>494</v>
      </c>
      <c r="E7" s="13" t="s">
        <v>495</v>
      </c>
    </row>
    <row r="8" spans="1:5" x14ac:dyDescent="0.3">
      <c r="A8" s="4" t="s">
        <v>496</v>
      </c>
      <c r="B8" s="4" t="s">
        <v>655</v>
      </c>
      <c r="C8" s="18" t="s">
        <v>497</v>
      </c>
      <c r="D8" s="24" t="s">
        <v>657</v>
      </c>
      <c r="E8" s="13">
        <v>324</v>
      </c>
    </row>
    <row r="9" spans="1:5" x14ac:dyDescent="0.3">
      <c r="A9" s="4" t="s">
        <v>499</v>
      </c>
      <c r="B9" s="4" t="s">
        <v>655</v>
      </c>
      <c r="C9" s="18" t="s">
        <v>467</v>
      </c>
      <c r="D9" s="24">
        <v>43503</v>
      </c>
      <c r="E9" s="13">
        <v>1848.75</v>
      </c>
    </row>
    <row r="10" spans="1:5" x14ac:dyDescent="0.3">
      <c r="A10" s="4" t="s">
        <v>471</v>
      </c>
      <c r="B10" s="4" t="s">
        <v>655</v>
      </c>
      <c r="C10" s="18" t="s">
        <v>465</v>
      </c>
      <c r="D10" s="24">
        <v>43510</v>
      </c>
      <c r="E10" s="13">
        <v>3000</v>
      </c>
    </row>
    <row r="11" spans="1:5" x14ac:dyDescent="0.3">
      <c r="A11" s="11" t="s">
        <v>141</v>
      </c>
      <c r="B11" s="4" t="s">
        <v>655</v>
      </c>
      <c r="C11" s="11" t="s">
        <v>438</v>
      </c>
      <c r="D11" s="12">
        <v>43507</v>
      </c>
      <c r="E11" s="10">
        <v>510</v>
      </c>
    </row>
    <row r="12" spans="1:5" x14ac:dyDescent="0.3">
      <c r="A12" s="4" t="s">
        <v>500</v>
      </c>
      <c r="B12" s="4" t="s">
        <v>655</v>
      </c>
      <c r="C12" s="18" t="s">
        <v>467</v>
      </c>
      <c r="D12" s="24">
        <v>43503</v>
      </c>
      <c r="E12" s="13">
        <v>2953.66</v>
      </c>
    </row>
    <row r="13" spans="1:5" x14ac:dyDescent="0.3">
      <c r="A13" s="4" t="s">
        <v>501</v>
      </c>
      <c r="B13" s="4" t="s">
        <v>655</v>
      </c>
      <c r="C13" s="18" t="s">
        <v>467</v>
      </c>
      <c r="D13" s="24">
        <v>43497</v>
      </c>
      <c r="E13" s="13">
        <v>2265.25</v>
      </c>
    </row>
    <row r="14" spans="1:5" x14ac:dyDescent="0.3">
      <c r="A14" s="4" t="s">
        <v>501</v>
      </c>
      <c r="B14" s="4" t="s">
        <v>655</v>
      </c>
      <c r="C14" s="18" t="s">
        <v>498</v>
      </c>
      <c r="D14" s="24">
        <v>43525</v>
      </c>
      <c r="E14" s="13">
        <v>2193</v>
      </c>
    </row>
    <row r="15" spans="1:5" x14ac:dyDescent="0.3">
      <c r="A15" s="4" t="s">
        <v>38</v>
      </c>
      <c r="B15" s="4" t="s">
        <v>655</v>
      </c>
      <c r="C15" s="18" t="s">
        <v>467</v>
      </c>
      <c r="D15" s="24">
        <v>43490</v>
      </c>
      <c r="E15" s="13">
        <v>4321.1000000000004</v>
      </c>
    </row>
    <row r="16" spans="1:5" x14ac:dyDescent="0.3">
      <c r="A16" s="4" t="s">
        <v>502</v>
      </c>
      <c r="B16" s="4" t="s">
        <v>655</v>
      </c>
      <c r="C16" s="18" t="s">
        <v>467</v>
      </c>
      <c r="D16" s="24">
        <v>43497</v>
      </c>
      <c r="E16" s="13">
        <v>2544.9</v>
      </c>
    </row>
    <row r="17" spans="1:5" x14ac:dyDescent="0.3">
      <c r="A17" s="18" t="s">
        <v>503</v>
      </c>
      <c r="B17" s="4" t="s">
        <v>655</v>
      </c>
      <c r="C17" s="18" t="s">
        <v>659</v>
      </c>
      <c r="D17" s="47">
        <v>43506</v>
      </c>
      <c r="E17" s="10">
        <v>1430</v>
      </c>
    </row>
    <row r="18" spans="1:5" x14ac:dyDescent="0.3">
      <c r="A18" s="11" t="s">
        <v>504</v>
      </c>
      <c r="B18" s="4" t="s">
        <v>655</v>
      </c>
      <c r="C18" s="11" t="s">
        <v>438</v>
      </c>
      <c r="D18" s="12">
        <v>43545</v>
      </c>
      <c r="E18" s="10">
        <v>510</v>
      </c>
    </row>
    <row r="19" spans="1:5" x14ac:dyDescent="0.3">
      <c r="A19" s="11" t="s">
        <v>505</v>
      </c>
      <c r="B19" s="4" t="s">
        <v>655</v>
      </c>
      <c r="C19" s="11" t="s">
        <v>438</v>
      </c>
      <c r="D19" s="12" t="s">
        <v>506</v>
      </c>
      <c r="E19" s="10">
        <v>500</v>
      </c>
    </row>
    <row r="20" spans="1:5" x14ac:dyDescent="0.3">
      <c r="A20" s="4" t="s">
        <v>507</v>
      </c>
      <c r="B20" s="4" t="s">
        <v>655</v>
      </c>
      <c r="C20" s="18" t="s">
        <v>467</v>
      </c>
      <c r="D20" s="24">
        <v>43502</v>
      </c>
      <c r="E20" s="13">
        <v>701.09700000000009</v>
      </c>
    </row>
    <row r="21" spans="1:5" x14ac:dyDescent="0.3">
      <c r="A21" s="4" t="s">
        <v>507</v>
      </c>
      <c r="B21" s="4" t="s">
        <v>655</v>
      </c>
      <c r="C21" s="18" t="s">
        <v>498</v>
      </c>
      <c r="D21" s="24">
        <v>43509</v>
      </c>
      <c r="E21" s="13">
        <v>701.09700000000009</v>
      </c>
    </row>
    <row r="22" spans="1:5" x14ac:dyDescent="0.3">
      <c r="A22" s="4" t="s">
        <v>508</v>
      </c>
      <c r="B22" s="4" t="s">
        <v>655</v>
      </c>
      <c r="C22" s="18" t="s">
        <v>467</v>
      </c>
      <c r="D22" s="24">
        <v>43502</v>
      </c>
      <c r="E22" s="13">
        <v>1287.8519999999999</v>
      </c>
    </row>
    <row r="23" spans="1:5" x14ac:dyDescent="0.3">
      <c r="A23" s="4" t="s">
        <v>508</v>
      </c>
      <c r="B23" s="4" t="s">
        <v>655</v>
      </c>
      <c r="C23" s="18" t="s">
        <v>498</v>
      </c>
      <c r="D23" s="24">
        <v>43509</v>
      </c>
      <c r="E23" s="13">
        <v>1287.8519999999999</v>
      </c>
    </row>
    <row r="24" spans="1:5" x14ac:dyDescent="0.3">
      <c r="A24" s="4" t="s">
        <v>509</v>
      </c>
      <c r="B24" s="4" t="s">
        <v>655</v>
      </c>
      <c r="C24" s="18" t="s">
        <v>467</v>
      </c>
      <c r="D24" s="24">
        <v>43502</v>
      </c>
      <c r="E24" s="13">
        <v>2229.6689999999999</v>
      </c>
    </row>
    <row r="25" spans="1:5" x14ac:dyDescent="0.3">
      <c r="A25" s="4" t="s">
        <v>509</v>
      </c>
      <c r="B25" s="4" t="s">
        <v>655</v>
      </c>
      <c r="C25" s="18" t="s">
        <v>498</v>
      </c>
      <c r="D25" s="24">
        <v>43509</v>
      </c>
      <c r="E25" s="13">
        <v>2229.6689999999999</v>
      </c>
    </row>
    <row r="26" spans="1:5" x14ac:dyDescent="0.3">
      <c r="A26" s="4" t="s">
        <v>510</v>
      </c>
      <c r="B26" s="4" t="s">
        <v>655</v>
      </c>
      <c r="C26" s="18" t="s">
        <v>467</v>
      </c>
      <c r="D26" s="24">
        <v>43502</v>
      </c>
      <c r="E26" s="13">
        <v>1051.6455000000001</v>
      </c>
    </row>
    <row r="27" spans="1:5" x14ac:dyDescent="0.3">
      <c r="A27" s="4" t="s">
        <v>510</v>
      </c>
      <c r="B27" s="4" t="s">
        <v>655</v>
      </c>
      <c r="C27" s="18" t="s">
        <v>498</v>
      </c>
      <c r="D27" s="24">
        <v>43509</v>
      </c>
      <c r="E27" s="13">
        <v>1051.6455000000001</v>
      </c>
    </row>
    <row r="28" spans="1:5" x14ac:dyDescent="0.3">
      <c r="A28" s="4" t="s">
        <v>511</v>
      </c>
      <c r="B28" s="4" t="s">
        <v>655</v>
      </c>
      <c r="C28" s="18" t="s">
        <v>467</v>
      </c>
      <c r="D28" s="24">
        <v>43502</v>
      </c>
      <c r="E28" s="13">
        <v>2390.6505000000002</v>
      </c>
    </row>
    <row r="29" spans="1:5" x14ac:dyDescent="0.3">
      <c r="A29" s="4" t="s">
        <v>511</v>
      </c>
      <c r="B29" s="4" t="s">
        <v>655</v>
      </c>
      <c r="C29" s="18" t="s">
        <v>498</v>
      </c>
      <c r="D29" s="24">
        <v>43509</v>
      </c>
      <c r="E29" s="13">
        <v>2390.6505000000002</v>
      </c>
    </row>
    <row r="30" spans="1:5" x14ac:dyDescent="0.3">
      <c r="A30" s="4" t="s">
        <v>512</v>
      </c>
      <c r="B30" s="4" t="s">
        <v>655</v>
      </c>
      <c r="C30" s="18" t="s">
        <v>467</v>
      </c>
      <c r="D30" s="24">
        <v>43502</v>
      </c>
      <c r="E30" s="13">
        <v>1530.0764999999999</v>
      </c>
    </row>
    <row r="31" spans="1:5" x14ac:dyDescent="0.3">
      <c r="A31" s="4" t="s">
        <v>512</v>
      </c>
      <c r="B31" s="4" t="s">
        <v>655</v>
      </c>
      <c r="C31" s="18" t="s">
        <v>498</v>
      </c>
      <c r="D31" s="24">
        <v>43509</v>
      </c>
      <c r="E31" s="13">
        <v>1530.0764999999999</v>
      </c>
    </row>
    <row r="32" spans="1:5" x14ac:dyDescent="0.3">
      <c r="A32" s="4" t="s">
        <v>513</v>
      </c>
      <c r="B32" s="4" t="s">
        <v>655</v>
      </c>
      <c r="C32" s="18" t="s">
        <v>467</v>
      </c>
      <c r="D32" s="24">
        <v>43502</v>
      </c>
      <c r="E32" s="13">
        <v>609.32249999999999</v>
      </c>
    </row>
    <row r="33" spans="1:5" x14ac:dyDescent="0.3">
      <c r="A33" s="4" t="s">
        <v>513</v>
      </c>
      <c r="B33" s="4" t="s">
        <v>655</v>
      </c>
      <c r="C33" s="18" t="s">
        <v>498</v>
      </c>
      <c r="D33" s="24">
        <v>43509</v>
      </c>
      <c r="E33" s="13">
        <v>609.32249999999999</v>
      </c>
    </row>
    <row r="34" spans="1:5" x14ac:dyDescent="0.3">
      <c r="A34" s="4" t="s">
        <v>514</v>
      </c>
      <c r="B34" s="4" t="s">
        <v>655</v>
      </c>
      <c r="C34" s="18" t="s">
        <v>467</v>
      </c>
      <c r="D34" s="24">
        <v>43502</v>
      </c>
      <c r="E34" s="13">
        <v>2195.0655000000002</v>
      </c>
    </row>
    <row r="35" spans="1:5" x14ac:dyDescent="0.3">
      <c r="A35" s="4" t="s">
        <v>514</v>
      </c>
      <c r="B35" s="4" t="s">
        <v>655</v>
      </c>
      <c r="C35" s="18" t="s">
        <v>498</v>
      </c>
      <c r="D35" s="24">
        <v>43509</v>
      </c>
      <c r="E35" s="13">
        <v>2195.0655000000002</v>
      </c>
    </row>
    <row r="36" spans="1:5" x14ac:dyDescent="0.3">
      <c r="A36" s="11" t="s">
        <v>443</v>
      </c>
      <c r="B36" s="4" t="s">
        <v>655</v>
      </c>
      <c r="C36" s="11" t="s">
        <v>438</v>
      </c>
      <c r="D36" s="12">
        <v>43516</v>
      </c>
      <c r="E36" s="10">
        <v>350</v>
      </c>
    </row>
    <row r="37" spans="1:5" x14ac:dyDescent="0.3">
      <c r="A37" s="11" t="s">
        <v>515</v>
      </c>
      <c r="B37" s="4" t="s">
        <v>655</v>
      </c>
      <c r="C37" s="11" t="s">
        <v>438</v>
      </c>
      <c r="D37" s="12" t="s">
        <v>516</v>
      </c>
      <c r="E37" s="10">
        <v>500</v>
      </c>
    </row>
    <row r="40" spans="1:5" ht="18" x14ac:dyDescent="0.35">
      <c r="A40" s="2" t="s">
        <v>517</v>
      </c>
      <c r="B40" s="2"/>
    </row>
    <row r="42" spans="1:5" x14ac:dyDescent="0.3">
      <c r="A42" s="9" t="s">
        <v>518</v>
      </c>
      <c r="B42" s="4" t="s">
        <v>655</v>
      </c>
      <c r="C42" s="17" t="s">
        <v>543</v>
      </c>
      <c r="D42" s="23" t="s">
        <v>519</v>
      </c>
      <c r="E42" s="10">
        <v>226</v>
      </c>
    </row>
    <row r="43" spans="1:5" x14ac:dyDescent="0.3">
      <c r="A43" s="4" t="s">
        <v>520</v>
      </c>
      <c r="B43" s="4" t="s">
        <v>655</v>
      </c>
      <c r="C43" s="18" t="s">
        <v>228</v>
      </c>
      <c r="D43" s="24">
        <v>43635</v>
      </c>
      <c r="E43" s="13">
        <v>3049.6214999999997</v>
      </c>
    </row>
    <row r="44" spans="1:5" x14ac:dyDescent="0.3">
      <c r="A44" s="4" t="s">
        <v>521</v>
      </c>
      <c r="B44" s="4" t="s">
        <v>655</v>
      </c>
      <c r="C44" s="18" t="s">
        <v>228</v>
      </c>
      <c r="D44" s="24">
        <v>43635</v>
      </c>
      <c r="E44" s="13">
        <v>701.09700000000009</v>
      </c>
    </row>
    <row r="45" spans="1:5" x14ac:dyDescent="0.3">
      <c r="A45" s="4" t="s">
        <v>10</v>
      </c>
      <c r="B45" s="4" t="s">
        <v>655</v>
      </c>
      <c r="C45" s="18" t="s">
        <v>228</v>
      </c>
      <c r="D45" s="24">
        <v>43635</v>
      </c>
      <c r="E45" s="13">
        <v>1051.6455000000001</v>
      </c>
    </row>
    <row r="46" spans="1:5" x14ac:dyDescent="0.3">
      <c r="A46" s="4" t="s">
        <v>11</v>
      </c>
      <c r="B46" s="4" t="s">
        <v>655</v>
      </c>
      <c r="C46" s="18" t="s">
        <v>228</v>
      </c>
      <c r="D46" s="24">
        <v>43635</v>
      </c>
      <c r="E46" s="13">
        <v>1530.0764999999999</v>
      </c>
    </row>
    <row r="47" spans="1:5" x14ac:dyDescent="0.3">
      <c r="A47" s="4" t="s">
        <v>13</v>
      </c>
      <c r="B47" s="4" t="s">
        <v>655</v>
      </c>
      <c r="C47" s="18" t="s">
        <v>228</v>
      </c>
      <c r="D47" s="24">
        <v>43635</v>
      </c>
      <c r="E47" s="13">
        <v>2229.6689999999999</v>
      </c>
    </row>
    <row r="48" spans="1:5" x14ac:dyDescent="0.3">
      <c r="A48" s="4" t="s">
        <v>522</v>
      </c>
      <c r="B48" s="4" t="s">
        <v>655</v>
      </c>
      <c r="C48" s="18" t="s">
        <v>228</v>
      </c>
      <c r="D48" s="24">
        <v>43635</v>
      </c>
      <c r="E48" s="13">
        <v>2195.0655000000002</v>
      </c>
    </row>
    <row r="49" spans="1:5" x14ac:dyDescent="0.3">
      <c r="A49" s="4" t="s">
        <v>463</v>
      </c>
      <c r="B49" s="4" t="s">
        <v>655</v>
      </c>
      <c r="C49" s="18" t="s">
        <v>645</v>
      </c>
      <c r="D49" s="24">
        <v>43600</v>
      </c>
      <c r="E49" s="13">
        <v>2557.65</v>
      </c>
    </row>
    <row r="50" spans="1:5" x14ac:dyDescent="0.3">
      <c r="A50" s="9" t="s">
        <v>204</v>
      </c>
      <c r="B50" s="4" t="s">
        <v>655</v>
      </c>
      <c r="C50" s="49" t="s">
        <v>26</v>
      </c>
      <c r="D50" s="23">
        <v>43567</v>
      </c>
      <c r="E50" s="10">
        <v>2530</v>
      </c>
    </row>
    <row r="51" spans="1:5" x14ac:dyDescent="0.3">
      <c r="A51" s="9" t="s">
        <v>523</v>
      </c>
      <c r="B51" s="4" t="s">
        <v>655</v>
      </c>
      <c r="C51" s="17" t="s">
        <v>438</v>
      </c>
      <c r="D51" s="23" t="s">
        <v>524</v>
      </c>
      <c r="E51" s="10">
        <v>500</v>
      </c>
    </row>
    <row r="52" spans="1:5" x14ac:dyDescent="0.3">
      <c r="A52" s="4" t="s">
        <v>23</v>
      </c>
      <c r="B52" s="4" t="s">
        <v>655</v>
      </c>
      <c r="C52" s="18" t="s">
        <v>228</v>
      </c>
      <c r="D52" s="24">
        <v>43634</v>
      </c>
      <c r="E52" s="13">
        <v>4972.5</v>
      </c>
    </row>
    <row r="53" spans="1:5" x14ac:dyDescent="0.3">
      <c r="A53" s="9" t="s">
        <v>525</v>
      </c>
      <c r="B53" s="4" t="s">
        <v>655</v>
      </c>
      <c r="C53" s="17" t="s">
        <v>438</v>
      </c>
      <c r="D53" s="23">
        <v>43598</v>
      </c>
      <c r="E53" s="10">
        <v>510</v>
      </c>
    </row>
    <row r="54" spans="1:5" x14ac:dyDescent="0.3">
      <c r="A54" s="4" t="s">
        <v>526</v>
      </c>
      <c r="B54" s="4" t="s">
        <v>655</v>
      </c>
      <c r="C54" s="18" t="s">
        <v>228</v>
      </c>
      <c r="D54" s="24">
        <v>43635</v>
      </c>
      <c r="E54" s="13">
        <v>1287.8519999999999</v>
      </c>
    </row>
    <row r="55" spans="1:5" x14ac:dyDescent="0.3">
      <c r="A55" s="4" t="s">
        <v>527</v>
      </c>
      <c r="B55" s="4" t="s">
        <v>655</v>
      </c>
      <c r="C55" s="18" t="s">
        <v>228</v>
      </c>
      <c r="D55" s="24">
        <v>43635</v>
      </c>
      <c r="E55" s="13">
        <v>2390.6505000000002</v>
      </c>
    </row>
    <row r="56" spans="1:5" x14ac:dyDescent="0.3">
      <c r="A56" s="9" t="s">
        <v>442</v>
      </c>
      <c r="B56" s="4" t="s">
        <v>655</v>
      </c>
      <c r="C56" s="17" t="s">
        <v>438</v>
      </c>
      <c r="D56" s="23">
        <v>43637</v>
      </c>
      <c r="E56" s="10">
        <v>510</v>
      </c>
    </row>
    <row r="57" spans="1:5" x14ac:dyDescent="0.3">
      <c r="A57" s="9" t="s">
        <v>528</v>
      </c>
      <c r="B57" s="4" t="s">
        <v>655</v>
      </c>
      <c r="C57" s="17" t="s">
        <v>26</v>
      </c>
      <c r="D57" s="47">
        <v>43586</v>
      </c>
      <c r="E57" s="10">
        <v>700</v>
      </c>
    </row>
    <row r="58" spans="1:5" x14ac:dyDescent="0.3">
      <c r="A58" s="9" t="s">
        <v>529</v>
      </c>
      <c r="B58" s="4" t="s">
        <v>655</v>
      </c>
      <c r="C58" s="17" t="s">
        <v>26</v>
      </c>
      <c r="D58" s="47">
        <v>43556</v>
      </c>
      <c r="E58" s="10">
        <v>960</v>
      </c>
    </row>
    <row r="59" spans="1:5" x14ac:dyDescent="0.3">
      <c r="A59" s="4" t="s">
        <v>530</v>
      </c>
      <c r="B59" s="4" t="s">
        <v>655</v>
      </c>
      <c r="C59" s="18" t="s">
        <v>228</v>
      </c>
      <c r="D59" s="24">
        <v>43635</v>
      </c>
      <c r="E59" s="13">
        <v>609.32249999999999</v>
      </c>
    </row>
    <row r="60" spans="1:5" x14ac:dyDescent="0.3">
      <c r="A60" s="4" t="s">
        <v>531</v>
      </c>
      <c r="B60" s="4" t="s">
        <v>655</v>
      </c>
      <c r="C60" s="18" t="s">
        <v>646</v>
      </c>
      <c r="D60" s="24">
        <v>43594</v>
      </c>
      <c r="E60" s="13">
        <v>2610</v>
      </c>
    </row>
    <row r="61" spans="1:5" x14ac:dyDescent="0.3">
      <c r="A61" s="5" t="s">
        <v>532</v>
      </c>
      <c r="B61" s="4" t="s">
        <v>656</v>
      </c>
      <c r="C61" s="17" t="s">
        <v>533</v>
      </c>
      <c r="D61" s="47">
        <v>43586</v>
      </c>
      <c r="E61" s="10">
        <v>2000</v>
      </c>
    </row>
    <row r="62" spans="1:5" x14ac:dyDescent="0.3">
      <c r="A62" s="4" t="s">
        <v>534</v>
      </c>
      <c r="B62" s="4" t="s">
        <v>655</v>
      </c>
      <c r="C62" s="18" t="s">
        <v>647</v>
      </c>
      <c r="D62" s="24">
        <v>43588</v>
      </c>
      <c r="E62" s="13">
        <v>1338.75</v>
      </c>
    </row>
    <row r="65" spans="1:5" ht="18" x14ac:dyDescent="0.35">
      <c r="A65" s="2" t="s">
        <v>535</v>
      </c>
      <c r="B65" s="2"/>
    </row>
    <row r="66" spans="1:5" x14ac:dyDescent="0.3">
      <c r="B66" s="1" t="s">
        <v>643</v>
      </c>
    </row>
    <row r="67" spans="1:5" x14ac:dyDescent="0.3">
      <c r="A67" s="9" t="s">
        <v>518</v>
      </c>
      <c r="B67" s="4" t="s">
        <v>655</v>
      </c>
      <c r="C67" s="17" t="s">
        <v>493</v>
      </c>
      <c r="D67" s="23" t="s">
        <v>536</v>
      </c>
      <c r="E67" s="10">
        <v>226</v>
      </c>
    </row>
    <row r="68" spans="1:5" x14ac:dyDescent="0.3">
      <c r="A68" s="9" t="s">
        <v>518</v>
      </c>
      <c r="B68" s="4" t="s">
        <v>655</v>
      </c>
      <c r="C68" s="17" t="s">
        <v>438</v>
      </c>
      <c r="D68" s="23" t="s">
        <v>536</v>
      </c>
      <c r="E68" s="10">
        <v>707</v>
      </c>
    </row>
    <row r="69" spans="1:5" x14ac:dyDescent="0.3">
      <c r="A69" s="9" t="s">
        <v>473</v>
      </c>
      <c r="B69" s="4" t="s">
        <v>655</v>
      </c>
      <c r="C69" s="17" t="s">
        <v>537</v>
      </c>
      <c r="D69" s="46">
        <v>43711</v>
      </c>
      <c r="E69" s="10">
        <v>1589.5</v>
      </c>
    </row>
    <row r="70" spans="1:5" x14ac:dyDescent="0.3">
      <c r="A70" s="9" t="s">
        <v>525</v>
      </c>
      <c r="B70" s="4" t="s">
        <v>655</v>
      </c>
      <c r="C70" s="17" t="s">
        <v>438</v>
      </c>
      <c r="D70" s="23">
        <v>43703</v>
      </c>
      <c r="E70" s="10">
        <v>510</v>
      </c>
    </row>
    <row r="71" spans="1:5" x14ac:dyDescent="0.3">
      <c r="A71" s="9" t="s">
        <v>477</v>
      </c>
      <c r="B71" s="4" t="s">
        <v>655</v>
      </c>
      <c r="C71" s="17" t="s">
        <v>537</v>
      </c>
      <c r="D71" s="46">
        <v>43723</v>
      </c>
      <c r="E71" s="10">
        <v>1730.6</v>
      </c>
    </row>
    <row r="72" spans="1:5" x14ac:dyDescent="0.3">
      <c r="A72" s="4" t="s">
        <v>538</v>
      </c>
      <c r="B72" s="4" t="s">
        <v>655</v>
      </c>
      <c r="C72" s="18" t="s">
        <v>563</v>
      </c>
      <c r="D72" s="24">
        <v>43707</v>
      </c>
      <c r="E72" s="10">
        <v>799</v>
      </c>
    </row>
    <row r="73" spans="1:5" x14ac:dyDescent="0.3">
      <c r="A73" s="9" t="s">
        <v>271</v>
      </c>
      <c r="B73" s="4" t="s">
        <v>655</v>
      </c>
      <c r="C73" s="17" t="s">
        <v>537</v>
      </c>
      <c r="D73" s="46">
        <v>43735</v>
      </c>
      <c r="E73" s="10">
        <v>1589.5</v>
      </c>
    </row>
    <row r="74" spans="1:5" x14ac:dyDescent="0.3">
      <c r="A74" s="9" t="s">
        <v>36</v>
      </c>
      <c r="B74" s="4" t="s">
        <v>655</v>
      </c>
      <c r="C74" s="17" t="s">
        <v>438</v>
      </c>
      <c r="D74" s="23">
        <v>43648</v>
      </c>
      <c r="E74" s="10">
        <v>510</v>
      </c>
    </row>
    <row r="75" spans="1:5" x14ac:dyDescent="0.3">
      <c r="A75" s="9" t="s">
        <v>36</v>
      </c>
      <c r="B75" s="4" t="s">
        <v>655</v>
      </c>
      <c r="C75" s="17" t="s">
        <v>438</v>
      </c>
      <c r="D75" s="23">
        <v>43735</v>
      </c>
      <c r="E75" s="10">
        <v>510</v>
      </c>
    </row>
    <row r="76" spans="1:5" x14ac:dyDescent="0.3">
      <c r="A76" s="9" t="s">
        <v>291</v>
      </c>
      <c r="B76" s="4" t="s">
        <v>655</v>
      </c>
      <c r="C76" s="17" t="s">
        <v>537</v>
      </c>
      <c r="D76" s="46">
        <v>43723</v>
      </c>
      <c r="E76" s="10">
        <v>1722.1</v>
      </c>
    </row>
    <row r="77" spans="1:5" x14ac:dyDescent="0.3">
      <c r="A77" s="9" t="s">
        <v>442</v>
      </c>
      <c r="B77" s="4" t="s">
        <v>655</v>
      </c>
      <c r="C77" s="17" t="s">
        <v>438</v>
      </c>
      <c r="D77" s="23">
        <v>43728</v>
      </c>
      <c r="E77" s="10">
        <v>510</v>
      </c>
    </row>
    <row r="78" spans="1:5" x14ac:dyDescent="0.3">
      <c r="A78" s="9" t="s">
        <v>292</v>
      </c>
      <c r="B78" s="4" t="s">
        <v>655</v>
      </c>
      <c r="C78" s="17" t="s">
        <v>537</v>
      </c>
      <c r="D78" s="46">
        <v>43728</v>
      </c>
      <c r="E78" s="10">
        <v>1589.5</v>
      </c>
    </row>
    <row r="79" spans="1:5" x14ac:dyDescent="0.3">
      <c r="A79" s="4" t="s">
        <v>480</v>
      </c>
      <c r="B79" s="4" t="s">
        <v>655</v>
      </c>
      <c r="C79" s="18" t="s">
        <v>563</v>
      </c>
      <c r="D79" s="24">
        <v>43649</v>
      </c>
      <c r="E79" s="10">
        <v>544</v>
      </c>
    </row>
    <row r="80" spans="1:5" x14ac:dyDescent="0.3">
      <c r="A80" s="9" t="s">
        <v>482</v>
      </c>
      <c r="B80" s="4" t="s">
        <v>655</v>
      </c>
      <c r="C80" s="17" t="s">
        <v>537</v>
      </c>
      <c r="D80" s="46">
        <v>43727</v>
      </c>
      <c r="E80" s="10">
        <v>2550</v>
      </c>
    </row>
    <row r="81" spans="1:5" x14ac:dyDescent="0.3">
      <c r="A81" s="9" t="s">
        <v>486</v>
      </c>
      <c r="B81" s="4" t="s">
        <v>655</v>
      </c>
      <c r="C81" s="17" t="s">
        <v>537</v>
      </c>
      <c r="D81" s="46">
        <v>43719</v>
      </c>
      <c r="E81" s="10">
        <v>3748.5</v>
      </c>
    </row>
    <row r="82" spans="1:5" x14ac:dyDescent="0.3">
      <c r="A82" s="9" t="s">
        <v>539</v>
      </c>
      <c r="B82" s="4" t="s">
        <v>655</v>
      </c>
      <c r="C82" s="17" t="s">
        <v>648</v>
      </c>
      <c r="D82" s="23" t="s">
        <v>540</v>
      </c>
      <c r="E82" s="10">
        <v>833.3</v>
      </c>
    </row>
    <row r="83" spans="1:5" x14ac:dyDescent="0.3">
      <c r="A83" s="9" t="s">
        <v>541</v>
      </c>
      <c r="B83" s="4" t="s">
        <v>655</v>
      </c>
      <c r="C83" s="17" t="s">
        <v>537</v>
      </c>
      <c r="D83" s="46">
        <v>43736</v>
      </c>
      <c r="E83" s="10">
        <v>1589.5</v>
      </c>
    </row>
    <row r="84" spans="1:5" x14ac:dyDescent="0.3">
      <c r="A84" s="45"/>
      <c r="B84" s="45"/>
      <c r="C84" s="45"/>
      <c r="D84" s="48"/>
      <c r="E84" s="64"/>
    </row>
    <row r="85" spans="1:5" x14ac:dyDescent="0.3">
      <c r="B85" s="1" t="s">
        <v>643</v>
      </c>
    </row>
    <row r="86" spans="1:5" ht="18" x14ac:dyDescent="0.35">
      <c r="A86" s="2" t="s">
        <v>542</v>
      </c>
      <c r="B86" s="2"/>
    </row>
    <row r="88" spans="1:5" x14ac:dyDescent="0.3">
      <c r="A88" s="9" t="s">
        <v>2</v>
      </c>
      <c r="B88" s="4" t="s">
        <v>655</v>
      </c>
      <c r="C88" s="17" t="s">
        <v>19</v>
      </c>
      <c r="D88" s="46">
        <v>43739</v>
      </c>
      <c r="E88" s="10">
        <v>1130</v>
      </c>
    </row>
    <row r="89" spans="1:5" x14ac:dyDescent="0.3">
      <c r="A89" s="9" t="s">
        <v>518</v>
      </c>
      <c r="B89" s="4" t="s">
        <v>655</v>
      </c>
      <c r="C89" s="17" t="s">
        <v>543</v>
      </c>
      <c r="D89" s="39" t="s">
        <v>544</v>
      </c>
      <c r="E89" s="10">
        <v>226</v>
      </c>
    </row>
    <row r="90" spans="1:5" x14ac:dyDescent="0.3">
      <c r="A90" s="9" t="s">
        <v>518</v>
      </c>
      <c r="B90" s="4" t="s">
        <v>655</v>
      </c>
      <c r="C90" s="17" t="s">
        <v>543</v>
      </c>
      <c r="D90" s="39" t="s">
        <v>545</v>
      </c>
      <c r="E90" s="10">
        <v>226</v>
      </c>
    </row>
    <row r="91" spans="1:5" x14ac:dyDescent="0.3">
      <c r="A91" s="9" t="s">
        <v>466</v>
      </c>
      <c r="B91" s="4" t="s">
        <v>655</v>
      </c>
      <c r="C91" s="17" t="s">
        <v>19</v>
      </c>
      <c r="D91" s="46">
        <v>43800</v>
      </c>
      <c r="E91" s="10">
        <v>1250</v>
      </c>
    </row>
    <row r="92" spans="1:5" x14ac:dyDescent="0.3">
      <c r="A92" s="4" t="s">
        <v>436</v>
      </c>
      <c r="B92" s="4" t="s">
        <v>656</v>
      </c>
      <c r="C92" s="18" t="s">
        <v>468</v>
      </c>
      <c r="D92" s="24" t="s">
        <v>546</v>
      </c>
      <c r="E92" s="10">
        <v>500</v>
      </c>
    </row>
    <row r="93" spans="1:5" x14ac:dyDescent="0.3">
      <c r="A93" s="4" t="s">
        <v>436</v>
      </c>
      <c r="B93" s="4" t="s">
        <v>656</v>
      </c>
      <c r="C93" s="18" t="s">
        <v>468</v>
      </c>
      <c r="D93" s="24" t="s">
        <v>547</v>
      </c>
      <c r="E93" s="10">
        <v>500</v>
      </c>
    </row>
    <row r="94" spans="1:5" x14ac:dyDescent="0.3">
      <c r="A94" s="9" t="s">
        <v>24</v>
      </c>
      <c r="B94" s="9" t="s">
        <v>655</v>
      </c>
      <c r="C94" s="17" t="s">
        <v>19</v>
      </c>
      <c r="D94" s="46">
        <v>43799</v>
      </c>
      <c r="E94" s="10">
        <v>4200</v>
      </c>
    </row>
    <row r="95" spans="1:5" x14ac:dyDescent="0.3">
      <c r="A95" s="9" t="s">
        <v>32</v>
      </c>
      <c r="B95" s="9" t="s">
        <v>655</v>
      </c>
      <c r="C95" s="17" t="s">
        <v>19</v>
      </c>
      <c r="D95" s="46">
        <v>43754</v>
      </c>
      <c r="E95" s="10">
        <v>1235</v>
      </c>
    </row>
    <row r="96" spans="1:5" x14ac:dyDescent="0.3">
      <c r="A96" s="4" t="s">
        <v>475</v>
      </c>
      <c r="B96" s="9" t="s">
        <v>655</v>
      </c>
      <c r="C96" s="18" t="s">
        <v>131</v>
      </c>
      <c r="D96" s="24">
        <v>43762</v>
      </c>
      <c r="E96" s="10">
        <v>755.65</v>
      </c>
    </row>
    <row r="97" spans="1:5" x14ac:dyDescent="0.3">
      <c r="A97" s="4" t="s">
        <v>477</v>
      </c>
      <c r="B97" s="9" t="s">
        <v>655</v>
      </c>
      <c r="C97" s="18" t="s">
        <v>131</v>
      </c>
      <c r="D97" s="24">
        <v>43753</v>
      </c>
      <c r="E97" s="10">
        <v>1730.6</v>
      </c>
    </row>
    <row r="98" spans="1:5" x14ac:dyDescent="0.3">
      <c r="A98" s="4" t="s">
        <v>271</v>
      </c>
      <c r="B98" s="9" t="s">
        <v>655</v>
      </c>
      <c r="C98" s="18" t="s">
        <v>131</v>
      </c>
      <c r="D98" s="24">
        <v>43775</v>
      </c>
      <c r="E98" s="10">
        <v>1589.5</v>
      </c>
    </row>
    <row r="99" spans="1:5" x14ac:dyDescent="0.3">
      <c r="A99" s="9" t="s">
        <v>442</v>
      </c>
      <c r="B99" s="9" t="s">
        <v>655</v>
      </c>
      <c r="C99" s="17" t="s">
        <v>438</v>
      </c>
      <c r="D99" s="46">
        <v>43809</v>
      </c>
      <c r="E99" s="10">
        <v>510</v>
      </c>
    </row>
    <row r="100" spans="1:5" x14ac:dyDescent="0.3">
      <c r="A100" s="4" t="s">
        <v>292</v>
      </c>
      <c r="B100" s="9" t="s">
        <v>655</v>
      </c>
      <c r="C100" s="18" t="s">
        <v>131</v>
      </c>
      <c r="D100" s="24">
        <v>43801</v>
      </c>
      <c r="E100" s="10">
        <v>1589.5</v>
      </c>
    </row>
    <row r="101" spans="1:5" x14ac:dyDescent="0.3">
      <c r="A101" s="4" t="s">
        <v>152</v>
      </c>
      <c r="B101" s="9" t="s">
        <v>655</v>
      </c>
      <c r="C101" s="18" t="s">
        <v>131</v>
      </c>
      <c r="D101" s="24">
        <v>43789</v>
      </c>
      <c r="E101" s="10">
        <v>1615</v>
      </c>
    </row>
    <row r="102" spans="1:5" x14ac:dyDescent="0.3">
      <c r="A102" s="4" t="s">
        <v>549</v>
      </c>
      <c r="B102" s="9" t="s">
        <v>655</v>
      </c>
      <c r="C102" s="18" t="s">
        <v>658</v>
      </c>
      <c r="D102" s="24" t="s">
        <v>544</v>
      </c>
      <c r="E102" s="10">
        <v>4290</v>
      </c>
    </row>
    <row r="103" spans="1:5" x14ac:dyDescent="0.3">
      <c r="A103" s="9" t="s">
        <v>550</v>
      </c>
      <c r="B103" s="9" t="s">
        <v>655</v>
      </c>
      <c r="C103" s="17" t="s">
        <v>19</v>
      </c>
      <c r="D103" s="46">
        <v>43800</v>
      </c>
      <c r="E103" s="10">
        <v>432</v>
      </c>
    </row>
    <row r="104" spans="1:5" x14ac:dyDescent="0.3">
      <c r="A104" s="9" t="s">
        <v>483</v>
      </c>
      <c r="B104" s="9" t="s">
        <v>655</v>
      </c>
      <c r="C104" s="17" t="s">
        <v>19</v>
      </c>
      <c r="D104" s="46">
        <v>43761</v>
      </c>
      <c r="E104" s="10">
        <v>1650</v>
      </c>
    </row>
    <row r="105" spans="1:5" x14ac:dyDescent="0.3">
      <c r="A105" s="9" t="s">
        <v>650</v>
      </c>
      <c r="B105" s="9" t="s">
        <v>655</v>
      </c>
      <c r="C105" s="17" t="s">
        <v>648</v>
      </c>
      <c r="D105" s="39" t="s">
        <v>551</v>
      </c>
      <c r="E105" s="10">
        <v>833.33</v>
      </c>
    </row>
    <row r="106" spans="1:5" x14ac:dyDescent="0.3">
      <c r="A106" s="9" t="s">
        <v>649</v>
      </c>
      <c r="B106" s="9" t="s">
        <v>655</v>
      </c>
      <c r="C106" s="17" t="s">
        <v>438</v>
      </c>
      <c r="D106" s="39" t="s">
        <v>552</v>
      </c>
      <c r="E106" s="10">
        <v>510</v>
      </c>
    </row>
    <row r="107" spans="1:5" x14ac:dyDescent="0.3">
      <c r="A107" s="5" t="s">
        <v>553</v>
      </c>
      <c r="B107" s="4" t="s">
        <v>656</v>
      </c>
      <c r="C107" s="18" t="s">
        <v>138</v>
      </c>
      <c r="D107" s="24" t="s">
        <v>548</v>
      </c>
      <c r="E107" s="10">
        <v>1301.6400000000001</v>
      </c>
    </row>
    <row r="108" spans="1:5" x14ac:dyDescent="0.3">
      <c r="A108" s="5" t="s">
        <v>554</v>
      </c>
      <c r="B108" s="4" t="s">
        <v>656</v>
      </c>
      <c r="C108" s="18" t="s">
        <v>138</v>
      </c>
      <c r="D108" s="24" t="s">
        <v>548</v>
      </c>
      <c r="E108" s="10">
        <v>474.62</v>
      </c>
    </row>
    <row r="109" spans="1:5" x14ac:dyDescent="0.3">
      <c r="A109" s="5" t="s">
        <v>555</v>
      </c>
      <c r="B109" s="4" t="s">
        <v>656</v>
      </c>
      <c r="C109" s="18" t="s">
        <v>138</v>
      </c>
      <c r="D109" s="24" t="s">
        <v>548</v>
      </c>
      <c r="E109" s="10">
        <v>2233.5</v>
      </c>
    </row>
    <row r="110" spans="1:5" x14ac:dyDescent="0.3">
      <c r="A110" s="5" t="s">
        <v>556</v>
      </c>
      <c r="B110" s="4" t="s">
        <v>656</v>
      </c>
      <c r="C110" s="18" t="s">
        <v>138</v>
      </c>
      <c r="D110" s="24" t="s">
        <v>548</v>
      </c>
      <c r="E110" s="10">
        <v>1285.5</v>
      </c>
    </row>
    <row r="111" spans="1:5" x14ac:dyDescent="0.3">
      <c r="A111" s="5" t="s">
        <v>557</v>
      </c>
      <c r="B111" s="4" t="s">
        <v>656</v>
      </c>
      <c r="C111" s="18" t="s">
        <v>138</v>
      </c>
      <c r="D111" s="24" t="s">
        <v>548</v>
      </c>
      <c r="E111" s="10">
        <v>1927.8</v>
      </c>
    </row>
    <row r="112" spans="1:5" x14ac:dyDescent="0.3">
      <c r="A112" s="5" t="s">
        <v>90</v>
      </c>
      <c r="B112" s="4" t="s">
        <v>656</v>
      </c>
      <c r="C112" s="18" t="s">
        <v>138</v>
      </c>
      <c r="D112" s="24" t="s">
        <v>548</v>
      </c>
      <c r="E112" s="10">
        <v>1927.8</v>
      </c>
    </row>
    <row r="113" spans="1:5" x14ac:dyDescent="0.3">
      <c r="A113" s="5" t="s">
        <v>95</v>
      </c>
      <c r="B113" s="4" t="s">
        <v>656</v>
      </c>
      <c r="C113" s="18" t="s">
        <v>138</v>
      </c>
      <c r="D113" s="24" t="s">
        <v>548</v>
      </c>
      <c r="E113" s="10">
        <v>1320.99</v>
      </c>
    </row>
    <row r="116" spans="1:5" x14ac:dyDescent="0.3">
      <c r="D116" s="44" t="s">
        <v>558</v>
      </c>
      <c r="E116" s="51">
        <f>SUM(E6:E115)</f>
        <v>141816.74700000003</v>
      </c>
    </row>
  </sheetData>
  <hyperlinks>
    <hyperlink ref="A61" r:id="rId1"/>
    <hyperlink ref="A112" r:id="rId2"/>
    <hyperlink ref="A111" r:id="rId3"/>
    <hyperlink ref="A110" r:id="rId4"/>
    <hyperlink ref="A109" r:id="rId5"/>
    <hyperlink ref="A113" r:id="rId6"/>
    <hyperlink ref="A108" r:id="rId7"/>
    <hyperlink ref="A107" r:id="rId8"/>
  </hyperlinks>
  <pageMargins left="0.7" right="0.7" top="0.78740157499999996" bottom="0.78740157499999996" header="0.3" footer="0.3"/>
  <pageSetup paperSize="8" scale="99" fitToHeight="0" orientation="portrait" verticalDpi="598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topLeftCell="A40" workbookViewId="0">
      <selection activeCell="A54" sqref="A54"/>
    </sheetView>
  </sheetViews>
  <sheetFormatPr baseColWidth="10" defaultColWidth="11.5546875" defaultRowHeight="15.6" x14ac:dyDescent="0.3"/>
  <cols>
    <col min="1" max="1" width="49" style="1" customWidth="1"/>
    <col min="2" max="2" width="13.44140625" style="1" customWidth="1"/>
    <col min="3" max="3" width="51.44140625" style="16" customWidth="1"/>
    <col min="4" max="4" width="27.44140625" style="16" customWidth="1"/>
    <col min="5" max="5" width="14.33203125" style="56" customWidth="1"/>
    <col min="6" max="16384" width="11.5546875" style="1"/>
  </cols>
  <sheetData>
    <row r="1" spans="1:5" s="79" customFormat="1" ht="18" x14ac:dyDescent="0.35">
      <c r="A1" s="78">
        <v>2018</v>
      </c>
      <c r="B1" s="78"/>
      <c r="C1" s="84"/>
      <c r="D1" s="84"/>
      <c r="E1" s="81"/>
    </row>
    <row r="2" spans="1:5" s="79" customFormat="1" ht="18" x14ac:dyDescent="0.35">
      <c r="C2" s="84"/>
      <c r="D2" s="84"/>
      <c r="E2" s="81"/>
    </row>
    <row r="3" spans="1:5" ht="18" x14ac:dyDescent="0.35">
      <c r="A3" s="2" t="s">
        <v>427</v>
      </c>
      <c r="B3" s="2"/>
    </row>
    <row r="4" spans="1:5" ht="18" x14ac:dyDescent="0.35">
      <c r="A4" s="2"/>
      <c r="B4" s="2"/>
    </row>
    <row r="5" spans="1:5" x14ac:dyDescent="0.3">
      <c r="A5" s="29" t="s">
        <v>652</v>
      </c>
      <c r="B5" s="29" t="s">
        <v>654</v>
      </c>
      <c r="C5" s="30" t="s">
        <v>96</v>
      </c>
      <c r="D5" s="31" t="s">
        <v>653</v>
      </c>
      <c r="E5" s="50" t="s">
        <v>100</v>
      </c>
    </row>
    <row r="6" spans="1:5" s="6" customFormat="1" x14ac:dyDescent="0.3">
      <c r="A6" s="4" t="s">
        <v>431</v>
      </c>
      <c r="B6" s="4" t="s">
        <v>655</v>
      </c>
      <c r="C6" s="18" t="s">
        <v>35</v>
      </c>
      <c r="D6" s="40">
        <v>43112</v>
      </c>
      <c r="E6" s="13">
        <v>4539</v>
      </c>
    </row>
    <row r="7" spans="1:5" s="6" customFormat="1" x14ac:dyDescent="0.3">
      <c r="A7" s="4" t="s">
        <v>2</v>
      </c>
      <c r="B7" s="4" t="s">
        <v>655</v>
      </c>
      <c r="C7" s="18" t="s">
        <v>4</v>
      </c>
      <c r="D7" s="40" t="s">
        <v>432</v>
      </c>
      <c r="E7" s="13">
        <v>210</v>
      </c>
    </row>
    <row r="8" spans="1:5" s="6" customFormat="1" x14ac:dyDescent="0.3">
      <c r="A8" s="4" t="s">
        <v>433</v>
      </c>
      <c r="B8" s="4" t="s">
        <v>656</v>
      </c>
      <c r="C8" s="18" t="s">
        <v>434</v>
      </c>
      <c r="D8" s="40" t="s">
        <v>435</v>
      </c>
      <c r="E8" s="13">
        <v>3998.29</v>
      </c>
    </row>
    <row r="9" spans="1:5" s="6" customFormat="1" x14ac:dyDescent="0.3">
      <c r="A9" s="4" t="s">
        <v>436</v>
      </c>
      <c r="B9" s="4" t="s">
        <v>656</v>
      </c>
      <c r="C9" s="18" t="s">
        <v>434</v>
      </c>
      <c r="D9" s="40" t="s">
        <v>435</v>
      </c>
      <c r="E9" s="13">
        <v>4109.8</v>
      </c>
    </row>
    <row r="10" spans="1:5" s="6" customFormat="1" x14ac:dyDescent="0.3">
      <c r="A10" s="4" t="s">
        <v>437</v>
      </c>
      <c r="B10" s="4" t="s">
        <v>656</v>
      </c>
      <c r="C10" s="18" t="s">
        <v>434</v>
      </c>
      <c r="D10" s="40" t="s">
        <v>435</v>
      </c>
      <c r="E10" s="13">
        <v>3956.18</v>
      </c>
    </row>
    <row r="11" spans="1:5" s="6" customFormat="1" x14ac:dyDescent="0.3">
      <c r="A11" s="4" t="s">
        <v>141</v>
      </c>
      <c r="B11" s="4" t="s">
        <v>655</v>
      </c>
      <c r="C11" s="18" t="s">
        <v>438</v>
      </c>
      <c r="D11" s="40">
        <v>43143</v>
      </c>
      <c r="E11" s="13">
        <v>510</v>
      </c>
    </row>
    <row r="12" spans="1:5" s="6" customFormat="1" x14ac:dyDescent="0.3">
      <c r="A12" s="4" t="s">
        <v>439</v>
      </c>
      <c r="B12" s="4" t="s">
        <v>655</v>
      </c>
      <c r="C12" s="18" t="s">
        <v>26</v>
      </c>
      <c r="D12" s="40" t="s">
        <v>440</v>
      </c>
      <c r="E12" s="13">
        <v>945</v>
      </c>
    </row>
    <row r="13" spans="1:5" s="6" customFormat="1" x14ac:dyDescent="0.3">
      <c r="A13" s="4" t="s">
        <v>441</v>
      </c>
      <c r="B13" s="4" t="s">
        <v>655</v>
      </c>
      <c r="C13" s="18" t="s">
        <v>19</v>
      </c>
      <c r="D13" s="40">
        <v>43160</v>
      </c>
      <c r="E13" s="13">
        <v>1000</v>
      </c>
    </row>
    <row r="14" spans="1:5" s="6" customFormat="1" x14ac:dyDescent="0.3">
      <c r="A14" s="4" t="s">
        <v>442</v>
      </c>
      <c r="B14" s="4" t="s">
        <v>655</v>
      </c>
      <c r="C14" s="18" t="s">
        <v>438</v>
      </c>
      <c r="D14" s="40">
        <v>43173</v>
      </c>
      <c r="E14" s="13">
        <v>510</v>
      </c>
    </row>
    <row r="15" spans="1:5" s="6" customFormat="1" x14ac:dyDescent="0.3">
      <c r="A15" s="4" t="s">
        <v>443</v>
      </c>
      <c r="B15" s="4" t="s">
        <v>655</v>
      </c>
      <c r="C15" s="18" t="s">
        <v>438</v>
      </c>
      <c r="D15" s="40">
        <v>43152</v>
      </c>
      <c r="E15" s="13">
        <v>350</v>
      </c>
    </row>
    <row r="16" spans="1:5" s="6" customFormat="1" x14ac:dyDescent="0.3">
      <c r="A16" s="4" t="s">
        <v>444</v>
      </c>
      <c r="B16" s="4" t="s">
        <v>655</v>
      </c>
      <c r="C16" s="18" t="s">
        <v>438</v>
      </c>
      <c r="D16" s="40">
        <v>43155</v>
      </c>
      <c r="E16" s="13">
        <v>400</v>
      </c>
    </row>
    <row r="19" spans="1:5" ht="18" x14ac:dyDescent="0.35">
      <c r="A19" s="2" t="s">
        <v>445</v>
      </c>
      <c r="B19" s="2"/>
    </row>
    <row r="21" spans="1:5" x14ac:dyDescent="0.3">
      <c r="A21" s="4" t="s">
        <v>675</v>
      </c>
      <c r="B21" s="11" t="s">
        <v>655</v>
      </c>
      <c r="C21" s="18" t="s">
        <v>4</v>
      </c>
      <c r="D21" s="40" t="s">
        <v>446</v>
      </c>
      <c r="E21" s="13">
        <v>210</v>
      </c>
    </row>
    <row r="22" spans="1:5" x14ac:dyDescent="0.3">
      <c r="A22" s="4" t="s">
        <v>676</v>
      </c>
      <c r="B22" s="11" t="s">
        <v>655</v>
      </c>
      <c r="C22" s="18" t="s">
        <v>438</v>
      </c>
      <c r="D22" s="40">
        <v>43234</v>
      </c>
      <c r="E22" s="13">
        <v>510</v>
      </c>
    </row>
    <row r="23" spans="1:5" x14ac:dyDescent="0.3">
      <c r="A23" s="4" t="s">
        <v>448</v>
      </c>
      <c r="B23" s="11" t="s">
        <v>655</v>
      </c>
      <c r="C23" s="18" t="s">
        <v>449</v>
      </c>
      <c r="D23" s="40">
        <v>43210</v>
      </c>
      <c r="E23" s="13">
        <v>3633.75</v>
      </c>
    </row>
    <row r="24" spans="1:5" x14ac:dyDescent="0.3">
      <c r="A24" s="4" t="s">
        <v>450</v>
      </c>
      <c r="B24" s="11" t="s">
        <v>655</v>
      </c>
      <c r="C24" s="18" t="s">
        <v>438</v>
      </c>
      <c r="D24" s="40">
        <v>43272</v>
      </c>
      <c r="E24" s="13">
        <v>510</v>
      </c>
    </row>
    <row r="25" spans="1:5" x14ac:dyDescent="0.3">
      <c r="A25" s="4" t="s">
        <v>674</v>
      </c>
      <c r="B25" s="11" t="s">
        <v>655</v>
      </c>
      <c r="C25" s="18" t="s">
        <v>438</v>
      </c>
      <c r="D25" s="40">
        <v>43250</v>
      </c>
      <c r="E25" s="13">
        <v>510</v>
      </c>
    </row>
    <row r="26" spans="1:5" x14ac:dyDescent="0.3">
      <c r="A26" s="4" t="s">
        <v>451</v>
      </c>
      <c r="B26" s="11" t="s">
        <v>656</v>
      </c>
      <c r="C26" s="18" t="s">
        <v>452</v>
      </c>
      <c r="D26" s="40" t="s">
        <v>453</v>
      </c>
      <c r="E26" s="13">
        <v>200</v>
      </c>
    </row>
    <row r="29" spans="1:5" ht="18" x14ac:dyDescent="0.35">
      <c r="A29" s="2" t="s">
        <v>454</v>
      </c>
      <c r="B29" s="2"/>
    </row>
    <row r="31" spans="1:5" x14ac:dyDescent="0.3">
      <c r="A31" s="4" t="s">
        <v>677</v>
      </c>
      <c r="B31" s="4" t="s">
        <v>655</v>
      </c>
      <c r="C31" s="18" t="s">
        <v>4</v>
      </c>
      <c r="D31" s="40" t="s">
        <v>455</v>
      </c>
      <c r="E31" s="13">
        <v>210</v>
      </c>
    </row>
    <row r="32" spans="1:5" x14ac:dyDescent="0.3">
      <c r="A32" s="4" t="s">
        <v>677</v>
      </c>
      <c r="B32" s="4" t="s">
        <v>655</v>
      </c>
      <c r="C32" s="18" t="s">
        <v>438</v>
      </c>
      <c r="D32" s="40" t="s">
        <v>455</v>
      </c>
      <c r="E32" s="13">
        <v>673</v>
      </c>
    </row>
    <row r="33" spans="1:5" x14ac:dyDescent="0.3">
      <c r="A33" s="4" t="s">
        <v>525</v>
      </c>
      <c r="B33" s="4" t="s">
        <v>655</v>
      </c>
      <c r="C33" s="18" t="s">
        <v>438</v>
      </c>
      <c r="D33" s="40">
        <v>43339</v>
      </c>
      <c r="E33" s="13">
        <v>510</v>
      </c>
    </row>
    <row r="34" spans="1:5" x14ac:dyDescent="0.3">
      <c r="A34" s="4" t="s">
        <v>456</v>
      </c>
      <c r="B34" s="4" t="s">
        <v>655</v>
      </c>
      <c r="C34" s="18" t="s">
        <v>447</v>
      </c>
      <c r="D34" s="40">
        <v>43283</v>
      </c>
      <c r="E34" s="13">
        <v>799</v>
      </c>
    </row>
    <row r="35" spans="1:5" x14ac:dyDescent="0.3">
      <c r="A35" s="4" t="s">
        <v>450</v>
      </c>
      <c r="B35" s="4" t="s">
        <v>655</v>
      </c>
      <c r="C35" s="18" t="s">
        <v>438</v>
      </c>
      <c r="D35" s="40">
        <v>43362</v>
      </c>
      <c r="E35" s="13">
        <v>510</v>
      </c>
    </row>
    <row r="36" spans="1:5" x14ac:dyDescent="0.3">
      <c r="A36" s="4" t="s">
        <v>674</v>
      </c>
      <c r="B36" s="4" t="s">
        <v>655</v>
      </c>
      <c r="C36" s="18" t="s">
        <v>438</v>
      </c>
      <c r="D36" s="40">
        <v>43343</v>
      </c>
      <c r="E36" s="13">
        <v>510</v>
      </c>
    </row>
    <row r="37" spans="1:5" x14ac:dyDescent="0.3">
      <c r="A37" s="4" t="s">
        <v>458</v>
      </c>
      <c r="B37" s="4" t="s">
        <v>655</v>
      </c>
      <c r="C37" s="18" t="s">
        <v>457</v>
      </c>
      <c r="D37" s="40">
        <v>43354</v>
      </c>
      <c r="E37" s="13">
        <v>2700</v>
      </c>
    </row>
    <row r="38" spans="1:5" x14ac:dyDescent="0.3">
      <c r="A38" s="4" t="s">
        <v>678</v>
      </c>
      <c r="B38" s="4" t="s">
        <v>655</v>
      </c>
      <c r="C38" s="18" t="s">
        <v>648</v>
      </c>
      <c r="D38" s="40">
        <v>43354</v>
      </c>
      <c r="E38" s="13">
        <v>793.66</v>
      </c>
    </row>
    <row r="39" spans="1:5" x14ac:dyDescent="0.3">
      <c r="A39" s="86"/>
      <c r="B39" s="86"/>
      <c r="C39" s="86"/>
      <c r="D39" s="87"/>
      <c r="E39" s="88"/>
    </row>
    <row r="41" spans="1:5" ht="18" x14ac:dyDescent="0.35">
      <c r="A41" s="2" t="s">
        <v>459</v>
      </c>
      <c r="B41" s="2"/>
    </row>
    <row r="43" spans="1:5" x14ac:dyDescent="0.3">
      <c r="A43" s="4" t="s">
        <v>2</v>
      </c>
      <c r="B43" s="4" t="s">
        <v>655</v>
      </c>
      <c r="C43" s="18" t="s">
        <v>460</v>
      </c>
      <c r="D43" s="40">
        <v>43435</v>
      </c>
      <c r="E43" s="13">
        <v>1076</v>
      </c>
    </row>
    <row r="44" spans="1:5" x14ac:dyDescent="0.3">
      <c r="A44" s="4" t="s">
        <v>518</v>
      </c>
      <c r="B44" s="4" t="s">
        <v>655</v>
      </c>
      <c r="C44" s="18" t="s">
        <v>4</v>
      </c>
      <c r="D44" s="40" t="s">
        <v>461</v>
      </c>
      <c r="E44" s="13">
        <v>210</v>
      </c>
    </row>
    <row r="45" spans="1:5" x14ac:dyDescent="0.3">
      <c r="A45" s="4" t="s">
        <v>2</v>
      </c>
      <c r="B45" s="4" t="s">
        <v>655</v>
      </c>
      <c r="C45" s="18" t="s">
        <v>4</v>
      </c>
      <c r="D45" s="40" t="s">
        <v>462</v>
      </c>
      <c r="E45" s="13">
        <v>210</v>
      </c>
    </row>
    <row r="46" spans="1:5" x14ac:dyDescent="0.3">
      <c r="A46" s="4" t="s">
        <v>128</v>
      </c>
      <c r="B46" s="4" t="s">
        <v>655</v>
      </c>
      <c r="C46" s="18" t="s">
        <v>438</v>
      </c>
      <c r="D46" s="40" t="s">
        <v>462</v>
      </c>
      <c r="E46" s="13">
        <v>500</v>
      </c>
    </row>
    <row r="47" spans="1:5" x14ac:dyDescent="0.3">
      <c r="A47" s="4" t="s">
        <v>463</v>
      </c>
      <c r="B47" s="4" t="s">
        <v>655</v>
      </c>
      <c r="C47" s="17" t="s">
        <v>464</v>
      </c>
      <c r="D47" s="40">
        <v>43461</v>
      </c>
      <c r="E47" s="13">
        <v>2565</v>
      </c>
    </row>
    <row r="48" spans="1:5" x14ac:dyDescent="0.3">
      <c r="A48" s="18" t="s">
        <v>204</v>
      </c>
      <c r="B48" s="4" t="s">
        <v>655</v>
      </c>
      <c r="C48" s="18" t="s">
        <v>26</v>
      </c>
      <c r="D48" s="40">
        <v>43436</v>
      </c>
      <c r="E48" s="13">
        <v>2300</v>
      </c>
    </row>
    <row r="49" spans="1:5" x14ac:dyDescent="0.3">
      <c r="A49" s="4" t="s">
        <v>466</v>
      </c>
      <c r="B49" s="4" t="s">
        <v>655</v>
      </c>
      <c r="C49" s="18" t="s">
        <v>457</v>
      </c>
      <c r="D49" s="40">
        <v>43435</v>
      </c>
      <c r="E49" s="13">
        <v>1250</v>
      </c>
    </row>
    <row r="50" spans="1:5" x14ac:dyDescent="0.3">
      <c r="A50" s="4" t="s">
        <v>135</v>
      </c>
      <c r="B50" s="4" t="s">
        <v>655</v>
      </c>
      <c r="C50" s="18" t="s">
        <v>467</v>
      </c>
      <c r="D50" s="40">
        <v>43433</v>
      </c>
      <c r="E50" s="13">
        <v>2994.21</v>
      </c>
    </row>
    <row r="51" spans="1:5" x14ac:dyDescent="0.3">
      <c r="A51" s="18" t="s">
        <v>436</v>
      </c>
      <c r="B51" s="18" t="s">
        <v>656</v>
      </c>
      <c r="C51" s="18" t="s">
        <v>468</v>
      </c>
      <c r="D51" s="18" t="s">
        <v>469</v>
      </c>
      <c r="E51" s="13">
        <v>1583.33</v>
      </c>
    </row>
    <row r="52" spans="1:5" x14ac:dyDescent="0.3">
      <c r="A52" s="4" t="s">
        <v>24</v>
      </c>
      <c r="B52" s="4" t="s">
        <v>655</v>
      </c>
      <c r="C52" s="18" t="s">
        <v>470</v>
      </c>
      <c r="D52" s="40">
        <v>43427</v>
      </c>
      <c r="E52" s="13">
        <v>2014.5</v>
      </c>
    </row>
    <row r="53" spans="1:5" x14ac:dyDescent="0.3">
      <c r="A53" s="4" t="s">
        <v>472</v>
      </c>
      <c r="B53" s="4" t="s">
        <v>655</v>
      </c>
      <c r="C53" s="18" t="s">
        <v>26</v>
      </c>
      <c r="D53" s="40">
        <v>43377</v>
      </c>
      <c r="E53" s="13">
        <v>1011.5</v>
      </c>
    </row>
    <row r="54" spans="1:5" x14ac:dyDescent="0.3">
      <c r="A54" s="4" t="s">
        <v>473</v>
      </c>
      <c r="B54" s="4" t="s">
        <v>655</v>
      </c>
      <c r="C54" s="18" t="s">
        <v>474</v>
      </c>
      <c r="D54" s="40">
        <v>43423</v>
      </c>
      <c r="E54" s="13">
        <v>1603.95</v>
      </c>
    </row>
    <row r="55" spans="1:5" x14ac:dyDescent="0.3">
      <c r="A55" s="4" t="s">
        <v>32</v>
      </c>
      <c r="B55" s="4" t="s">
        <v>655</v>
      </c>
      <c r="C55" s="18" t="s">
        <v>460</v>
      </c>
      <c r="D55" s="40">
        <v>43445</v>
      </c>
      <c r="E55" s="13">
        <v>1358.5</v>
      </c>
    </row>
    <row r="56" spans="1:5" x14ac:dyDescent="0.3">
      <c r="A56" s="4" t="s">
        <v>475</v>
      </c>
      <c r="B56" s="4" t="s">
        <v>655</v>
      </c>
      <c r="C56" s="18" t="s">
        <v>476</v>
      </c>
      <c r="D56" s="40">
        <v>43448</v>
      </c>
      <c r="E56" s="13">
        <v>755.65</v>
      </c>
    </row>
    <row r="57" spans="1:5" x14ac:dyDescent="0.3">
      <c r="A57" s="4" t="s">
        <v>448</v>
      </c>
      <c r="B57" s="4" t="s">
        <v>655</v>
      </c>
      <c r="C57" s="18" t="s">
        <v>467</v>
      </c>
      <c r="D57" s="40">
        <v>43420</v>
      </c>
      <c r="E57" s="13">
        <v>3633.75</v>
      </c>
    </row>
    <row r="58" spans="1:5" x14ac:dyDescent="0.3">
      <c r="A58" s="4" t="s">
        <v>477</v>
      </c>
      <c r="B58" s="4" t="s">
        <v>655</v>
      </c>
      <c r="C58" s="18" t="s">
        <v>470</v>
      </c>
      <c r="D58" s="40">
        <v>43449</v>
      </c>
      <c r="E58" s="13">
        <v>1001.3</v>
      </c>
    </row>
    <row r="59" spans="1:5" x14ac:dyDescent="0.3">
      <c r="A59" s="4" t="s">
        <v>478</v>
      </c>
      <c r="B59" s="4" t="s">
        <v>655</v>
      </c>
      <c r="C59" s="18" t="s">
        <v>438</v>
      </c>
      <c r="D59" s="40">
        <v>43438</v>
      </c>
      <c r="E59" s="13">
        <v>510</v>
      </c>
    </row>
    <row r="60" spans="1:5" x14ac:dyDescent="0.3">
      <c r="A60" s="4" t="s">
        <v>662</v>
      </c>
      <c r="B60" s="4" t="s">
        <v>655</v>
      </c>
      <c r="C60" s="18" t="s">
        <v>474</v>
      </c>
      <c r="D60" s="40">
        <v>43445</v>
      </c>
      <c r="E60" s="13">
        <v>1589.5</v>
      </c>
    </row>
    <row r="61" spans="1:5" x14ac:dyDescent="0.3">
      <c r="A61" s="4" t="s">
        <v>271</v>
      </c>
      <c r="B61" s="4" t="s">
        <v>655</v>
      </c>
      <c r="C61" s="18" t="s">
        <v>474</v>
      </c>
      <c r="D61" s="40">
        <v>43454</v>
      </c>
      <c r="E61" s="13">
        <v>1603.95</v>
      </c>
    </row>
    <row r="62" spans="1:5" x14ac:dyDescent="0.3">
      <c r="A62" s="4" t="s">
        <v>291</v>
      </c>
      <c r="B62" s="4" t="s">
        <v>655</v>
      </c>
      <c r="C62" s="18" t="s">
        <v>479</v>
      </c>
      <c r="D62" s="40">
        <v>43419</v>
      </c>
      <c r="E62" s="13">
        <v>952.85</v>
      </c>
    </row>
    <row r="63" spans="1:5" x14ac:dyDescent="0.3">
      <c r="A63" s="4" t="s">
        <v>442</v>
      </c>
      <c r="B63" s="4" t="s">
        <v>655</v>
      </c>
      <c r="C63" s="18" t="s">
        <v>438</v>
      </c>
      <c r="D63" s="40">
        <v>43434</v>
      </c>
      <c r="E63" s="13">
        <v>510</v>
      </c>
    </row>
    <row r="64" spans="1:5" x14ac:dyDescent="0.3">
      <c r="A64" s="4" t="s">
        <v>292</v>
      </c>
      <c r="B64" s="4" t="s">
        <v>655</v>
      </c>
      <c r="C64" s="18" t="s">
        <v>474</v>
      </c>
      <c r="D64" s="40">
        <v>43437</v>
      </c>
      <c r="E64" s="13">
        <v>1589.5</v>
      </c>
    </row>
    <row r="65" spans="1:5" x14ac:dyDescent="0.3">
      <c r="A65" s="4" t="s">
        <v>152</v>
      </c>
      <c r="B65" s="4" t="s">
        <v>655</v>
      </c>
      <c r="C65" s="18" t="s">
        <v>476</v>
      </c>
      <c r="D65" s="40">
        <v>43437</v>
      </c>
      <c r="E65" s="13">
        <v>1615</v>
      </c>
    </row>
    <row r="66" spans="1:5" x14ac:dyDescent="0.3">
      <c r="A66" s="4" t="s">
        <v>480</v>
      </c>
      <c r="B66" s="4" t="s">
        <v>655</v>
      </c>
      <c r="C66" s="18" t="s">
        <v>467</v>
      </c>
      <c r="D66" s="40">
        <v>43406</v>
      </c>
      <c r="E66" s="13">
        <v>544</v>
      </c>
    </row>
    <row r="67" spans="1:5" x14ac:dyDescent="0.3">
      <c r="A67" s="4" t="s">
        <v>480</v>
      </c>
      <c r="B67" s="4" t="s">
        <v>655</v>
      </c>
      <c r="C67" s="17" t="s">
        <v>142</v>
      </c>
      <c r="D67" s="40">
        <v>43455</v>
      </c>
      <c r="E67" s="13">
        <v>544</v>
      </c>
    </row>
    <row r="68" spans="1:5" x14ac:dyDescent="0.3">
      <c r="A68" s="4" t="s">
        <v>481</v>
      </c>
      <c r="B68" s="4" t="s">
        <v>655</v>
      </c>
      <c r="C68" s="18" t="s">
        <v>460</v>
      </c>
      <c r="D68" s="40">
        <v>43464</v>
      </c>
      <c r="E68" s="13">
        <v>421</v>
      </c>
    </row>
    <row r="69" spans="1:5" x14ac:dyDescent="0.3">
      <c r="A69" s="4" t="s">
        <v>482</v>
      </c>
      <c r="B69" s="4" t="s">
        <v>655</v>
      </c>
      <c r="C69" s="18" t="s">
        <v>470</v>
      </c>
      <c r="D69" s="40">
        <v>43449</v>
      </c>
      <c r="E69" s="13">
        <v>1402.5</v>
      </c>
    </row>
    <row r="70" spans="1:5" x14ac:dyDescent="0.3">
      <c r="A70" s="4" t="s">
        <v>483</v>
      </c>
      <c r="B70" s="4" t="s">
        <v>655</v>
      </c>
      <c r="C70" s="18" t="s">
        <v>484</v>
      </c>
      <c r="D70" s="40">
        <v>43445</v>
      </c>
      <c r="E70" s="13">
        <v>1650</v>
      </c>
    </row>
    <row r="71" spans="1:5" x14ac:dyDescent="0.3">
      <c r="A71" s="4" t="s">
        <v>325</v>
      </c>
      <c r="B71" s="4" t="s">
        <v>655</v>
      </c>
      <c r="C71" s="18" t="s">
        <v>35</v>
      </c>
      <c r="D71" s="40">
        <v>43441</v>
      </c>
      <c r="E71" s="13">
        <v>4207.5</v>
      </c>
    </row>
    <row r="72" spans="1:5" x14ac:dyDescent="0.3">
      <c r="A72" s="4" t="s">
        <v>485</v>
      </c>
      <c r="B72" s="4" t="s">
        <v>655</v>
      </c>
      <c r="C72" s="18" t="s">
        <v>667</v>
      </c>
      <c r="D72" s="40">
        <v>43431</v>
      </c>
      <c r="E72" s="13">
        <v>793.66</v>
      </c>
    </row>
    <row r="73" spans="1:5" x14ac:dyDescent="0.3">
      <c r="A73" s="4" t="s">
        <v>486</v>
      </c>
      <c r="B73" s="4" t="s">
        <v>655</v>
      </c>
      <c r="C73" s="18" t="s">
        <v>487</v>
      </c>
      <c r="D73" s="40">
        <v>43431</v>
      </c>
      <c r="E73" s="13">
        <v>4165</v>
      </c>
    </row>
    <row r="76" spans="1:5" x14ac:dyDescent="0.3">
      <c r="D76" s="42" t="s">
        <v>488</v>
      </c>
      <c r="E76" s="51">
        <f>SUM(E6:E75)</f>
        <v>78973.83</v>
      </c>
    </row>
  </sheetData>
  <hyperlinks>
    <hyperlink ref="A26" r:id="rId1" display="http://www.pflege-professionell.at/"/>
  </hyperlinks>
  <pageMargins left="0.7" right="0.7" top="0.78740157499999996" bottom="0.78740157499999996" header="0.3" footer="0.3"/>
  <pageSetup paperSize="8" scale="70" orientation="portrait" verticalDpi="598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3"/>
  <sheetViews>
    <sheetView topLeftCell="A379" workbookViewId="0">
      <selection activeCell="A405" sqref="A405"/>
    </sheetView>
  </sheetViews>
  <sheetFormatPr baseColWidth="10" defaultColWidth="11.5546875" defaultRowHeight="15.6" x14ac:dyDescent="0.3"/>
  <cols>
    <col min="1" max="1" width="63.44140625" style="1" customWidth="1"/>
    <col min="2" max="2" width="14.88671875" style="1" customWidth="1"/>
    <col min="3" max="3" width="36.88671875" style="16" customWidth="1"/>
    <col min="4" max="4" width="19.5546875" style="41" customWidth="1"/>
    <col min="5" max="5" width="15.109375" style="56" customWidth="1"/>
    <col min="6" max="16384" width="11.5546875" style="1"/>
  </cols>
  <sheetData>
    <row r="1" spans="1:5" s="79" customFormat="1" ht="18" x14ac:dyDescent="0.35">
      <c r="A1" s="78">
        <v>2017</v>
      </c>
      <c r="B1" s="78"/>
      <c r="C1" s="84"/>
      <c r="D1" s="82"/>
      <c r="E1" s="81"/>
    </row>
    <row r="2" spans="1:5" s="79" customFormat="1" ht="18" x14ac:dyDescent="0.35">
      <c r="C2" s="84"/>
      <c r="D2" s="82"/>
      <c r="E2" s="81"/>
    </row>
    <row r="3" spans="1:5" ht="18" x14ac:dyDescent="0.35">
      <c r="A3" s="2" t="s">
        <v>160</v>
      </c>
      <c r="B3" s="2"/>
    </row>
    <row r="5" spans="1:5" x14ac:dyDescent="0.3">
      <c r="A5" s="29" t="s">
        <v>652</v>
      </c>
      <c r="B5" s="29" t="s">
        <v>654</v>
      </c>
      <c r="C5" s="75" t="s">
        <v>96</v>
      </c>
      <c r="D5" s="31" t="s">
        <v>653</v>
      </c>
      <c r="E5" s="50" t="s">
        <v>100</v>
      </c>
    </row>
    <row r="6" spans="1:5" x14ac:dyDescent="0.3">
      <c r="A6" s="27" t="s">
        <v>101</v>
      </c>
      <c r="B6" s="85" t="s">
        <v>655</v>
      </c>
      <c r="C6" s="18" t="s">
        <v>30</v>
      </c>
      <c r="D6" s="28">
        <v>42748</v>
      </c>
      <c r="E6" s="13">
        <v>4539</v>
      </c>
    </row>
    <row r="7" spans="1:5" x14ac:dyDescent="0.3">
      <c r="A7" s="27" t="s">
        <v>518</v>
      </c>
      <c r="B7" s="85" t="s">
        <v>655</v>
      </c>
      <c r="C7" s="18" t="s">
        <v>4</v>
      </c>
      <c r="D7" s="28" t="s">
        <v>102</v>
      </c>
      <c r="E7" s="13">
        <v>200</v>
      </c>
    </row>
    <row r="8" spans="1:5" x14ac:dyDescent="0.3">
      <c r="A8" s="27" t="s">
        <v>518</v>
      </c>
      <c r="B8" s="85" t="s">
        <v>655</v>
      </c>
      <c r="C8" s="18" t="s">
        <v>28</v>
      </c>
      <c r="D8" s="28" t="s">
        <v>102</v>
      </c>
      <c r="E8" s="13">
        <v>580</v>
      </c>
    </row>
    <row r="9" spans="1:5" x14ac:dyDescent="0.3">
      <c r="A9" s="27" t="s">
        <v>104</v>
      </c>
      <c r="B9" s="85" t="s">
        <v>655</v>
      </c>
      <c r="C9" s="18" t="s">
        <v>30</v>
      </c>
      <c r="D9" s="28">
        <v>42800</v>
      </c>
      <c r="E9" s="13">
        <v>4620</v>
      </c>
    </row>
    <row r="10" spans="1:5" x14ac:dyDescent="0.3">
      <c r="A10" s="27" t="s">
        <v>679</v>
      </c>
      <c r="B10" s="85" t="s">
        <v>655</v>
      </c>
      <c r="C10" s="18" t="s">
        <v>28</v>
      </c>
      <c r="D10" s="28">
        <v>42786</v>
      </c>
      <c r="E10" s="13">
        <v>510</v>
      </c>
    </row>
    <row r="11" spans="1:5" x14ac:dyDescent="0.3">
      <c r="A11" s="32" t="s">
        <v>107</v>
      </c>
      <c r="B11" s="85" t="s">
        <v>655</v>
      </c>
      <c r="C11" s="14" t="s">
        <v>642</v>
      </c>
      <c r="D11" s="33">
        <v>42824</v>
      </c>
      <c r="E11" s="13">
        <v>1776.5</v>
      </c>
    </row>
    <row r="12" spans="1:5" x14ac:dyDescent="0.3">
      <c r="A12" s="27" t="s">
        <v>108</v>
      </c>
      <c r="B12" s="85" t="s">
        <v>655</v>
      </c>
      <c r="C12" s="18" t="s">
        <v>28</v>
      </c>
      <c r="D12" s="28">
        <v>42816</v>
      </c>
      <c r="E12" s="13">
        <v>510</v>
      </c>
    </row>
    <row r="13" spans="1:5" x14ac:dyDescent="0.3">
      <c r="A13" s="32" t="s">
        <v>109</v>
      </c>
      <c r="B13" s="85" t="s">
        <v>655</v>
      </c>
      <c r="C13" s="14" t="s">
        <v>642</v>
      </c>
      <c r="D13" s="33">
        <v>42816</v>
      </c>
      <c r="E13" s="13">
        <v>1650</v>
      </c>
    </row>
    <row r="14" spans="1:5" x14ac:dyDescent="0.3">
      <c r="A14" s="27" t="s">
        <v>110</v>
      </c>
      <c r="B14" s="85" t="s">
        <v>655</v>
      </c>
      <c r="C14" s="18" t="s">
        <v>106</v>
      </c>
      <c r="D14" s="28">
        <v>42795</v>
      </c>
      <c r="E14" s="13">
        <v>1072.3685</v>
      </c>
    </row>
    <row r="15" spans="1:5" x14ac:dyDescent="0.3">
      <c r="A15" s="27" t="s">
        <v>111</v>
      </c>
      <c r="B15" s="85" t="s">
        <v>655</v>
      </c>
      <c r="C15" s="18" t="s">
        <v>106</v>
      </c>
      <c r="D15" s="28">
        <v>42795</v>
      </c>
      <c r="E15" s="13">
        <v>4664.46</v>
      </c>
    </row>
    <row r="16" spans="1:5" x14ac:dyDescent="0.3">
      <c r="A16" s="27" t="s">
        <v>112</v>
      </c>
      <c r="B16" s="85" t="s">
        <v>655</v>
      </c>
      <c r="C16" s="18" t="s">
        <v>106</v>
      </c>
      <c r="D16" s="28">
        <v>42795</v>
      </c>
      <c r="E16" s="13">
        <v>1607.4095</v>
      </c>
    </row>
    <row r="17" spans="1:5" x14ac:dyDescent="0.3">
      <c r="A17" s="27" t="s">
        <v>113</v>
      </c>
      <c r="B17" s="85" t="s">
        <v>655</v>
      </c>
      <c r="C17" s="18" t="s">
        <v>106</v>
      </c>
      <c r="D17" s="28">
        <v>42795</v>
      </c>
      <c r="E17" s="13">
        <v>2339.0895</v>
      </c>
    </row>
    <row r="18" spans="1:5" x14ac:dyDescent="0.3">
      <c r="A18" s="4" t="s">
        <v>114</v>
      </c>
      <c r="B18" s="85" t="s">
        <v>655</v>
      </c>
      <c r="C18" s="18" t="s">
        <v>106</v>
      </c>
      <c r="D18" s="28">
        <v>42795</v>
      </c>
      <c r="E18" s="13">
        <v>930.60550000000001</v>
      </c>
    </row>
    <row r="19" spans="1:5" x14ac:dyDescent="0.3">
      <c r="A19" s="4" t="s">
        <v>115</v>
      </c>
      <c r="B19" s="85" t="s">
        <v>655</v>
      </c>
      <c r="C19" s="18" t="s">
        <v>106</v>
      </c>
      <c r="D19" s="28">
        <v>42795</v>
      </c>
      <c r="E19" s="13">
        <v>3370.3009999999999</v>
      </c>
    </row>
    <row r="20" spans="1:5" x14ac:dyDescent="0.3">
      <c r="A20" s="27" t="s">
        <v>116</v>
      </c>
      <c r="B20" s="85" t="s">
        <v>655</v>
      </c>
      <c r="C20" s="18" t="s">
        <v>106</v>
      </c>
      <c r="D20" s="28">
        <v>42795</v>
      </c>
      <c r="E20" s="13">
        <v>3356.5820000000003</v>
      </c>
    </row>
    <row r="21" spans="1:5" x14ac:dyDescent="0.3">
      <c r="A21" s="27" t="s">
        <v>117</v>
      </c>
      <c r="B21" s="85" t="s">
        <v>655</v>
      </c>
      <c r="C21" s="18" t="s">
        <v>106</v>
      </c>
      <c r="D21" s="28">
        <v>42795</v>
      </c>
      <c r="E21" s="13">
        <v>1957.2439999999999</v>
      </c>
    </row>
    <row r="22" spans="1:5" x14ac:dyDescent="0.3">
      <c r="A22" s="27" t="s">
        <v>118</v>
      </c>
      <c r="B22" s="85" t="s">
        <v>655</v>
      </c>
      <c r="C22" s="18" t="s">
        <v>106</v>
      </c>
      <c r="D22" s="28">
        <v>42795</v>
      </c>
      <c r="E22" s="13">
        <v>3566.94</v>
      </c>
    </row>
    <row r="23" spans="1:5" x14ac:dyDescent="0.3">
      <c r="A23" s="27" t="s">
        <v>680</v>
      </c>
      <c r="B23" s="85" t="s">
        <v>655</v>
      </c>
      <c r="C23" s="18" t="s">
        <v>28</v>
      </c>
      <c r="D23" s="28">
        <v>42788</v>
      </c>
      <c r="E23" s="13">
        <v>350</v>
      </c>
    </row>
    <row r="24" spans="1:5" x14ac:dyDescent="0.3">
      <c r="A24" s="27" t="s">
        <v>119</v>
      </c>
      <c r="B24" s="85" t="s">
        <v>655</v>
      </c>
      <c r="C24" s="18" t="s">
        <v>120</v>
      </c>
      <c r="D24" s="28" t="s">
        <v>121</v>
      </c>
      <c r="E24" s="13">
        <v>1725</v>
      </c>
    </row>
    <row r="27" spans="1:5" ht="18" x14ac:dyDescent="0.35">
      <c r="A27" s="2" t="s">
        <v>159</v>
      </c>
      <c r="B27" s="2"/>
    </row>
    <row r="29" spans="1:5" x14ac:dyDescent="0.3">
      <c r="A29" s="4" t="s">
        <v>123</v>
      </c>
      <c r="B29" s="85" t="s">
        <v>655</v>
      </c>
      <c r="C29" s="40" t="s">
        <v>19</v>
      </c>
      <c r="D29" s="28">
        <v>42909</v>
      </c>
      <c r="E29" s="13">
        <v>860</v>
      </c>
    </row>
    <row r="30" spans="1:5" x14ac:dyDescent="0.3">
      <c r="A30" s="4" t="s">
        <v>124</v>
      </c>
      <c r="B30" s="85" t="s">
        <v>655</v>
      </c>
      <c r="C30" s="18" t="s">
        <v>106</v>
      </c>
      <c r="D30" s="28">
        <v>42838</v>
      </c>
      <c r="E30" s="13">
        <v>2500</v>
      </c>
    </row>
    <row r="31" spans="1:5" x14ac:dyDescent="0.3">
      <c r="A31" s="4" t="s">
        <v>7</v>
      </c>
      <c r="B31" s="85" t="s">
        <v>655</v>
      </c>
      <c r="C31" s="18" t="s">
        <v>125</v>
      </c>
      <c r="D31" s="28">
        <v>42872</v>
      </c>
      <c r="E31" s="13">
        <v>549.79</v>
      </c>
    </row>
    <row r="32" spans="1:5" x14ac:dyDescent="0.3">
      <c r="A32" s="4" t="s">
        <v>9</v>
      </c>
      <c r="B32" s="85" t="s">
        <v>655</v>
      </c>
      <c r="C32" s="18" t="s">
        <v>125</v>
      </c>
      <c r="D32" s="28">
        <v>42872</v>
      </c>
      <c r="E32" s="13">
        <v>2389.3029999999999</v>
      </c>
    </row>
    <row r="33" spans="1:5" x14ac:dyDescent="0.3">
      <c r="A33" s="4" t="s">
        <v>10</v>
      </c>
      <c r="B33" s="85" t="s">
        <v>655</v>
      </c>
      <c r="C33" s="18" t="s">
        <v>125</v>
      </c>
      <c r="D33" s="28">
        <v>42872</v>
      </c>
      <c r="E33" s="13">
        <v>823.48</v>
      </c>
    </row>
    <row r="34" spans="1:5" x14ac:dyDescent="0.3">
      <c r="A34" s="4" t="s">
        <v>11</v>
      </c>
      <c r="B34" s="85" t="s">
        <v>655</v>
      </c>
      <c r="C34" s="18" t="s">
        <v>125</v>
      </c>
      <c r="D34" s="28">
        <v>42872</v>
      </c>
      <c r="E34" s="13">
        <v>1198.8900000000001</v>
      </c>
    </row>
    <row r="35" spans="1:5" x14ac:dyDescent="0.3">
      <c r="A35" s="4" t="s">
        <v>126</v>
      </c>
      <c r="B35" s="85" t="s">
        <v>655</v>
      </c>
      <c r="C35" s="18" t="s">
        <v>125</v>
      </c>
      <c r="D35" s="28">
        <v>42873</v>
      </c>
      <c r="E35" s="13">
        <v>1755.9499999999998</v>
      </c>
    </row>
    <row r="36" spans="1:5" x14ac:dyDescent="0.3">
      <c r="A36" s="4" t="s">
        <v>127</v>
      </c>
      <c r="B36" s="85" t="s">
        <v>655</v>
      </c>
      <c r="C36" s="18" t="s">
        <v>125</v>
      </c>
      <c r="D36" s="28">
        <v>42873</v>
      </c>
      <c r="E36" s="13">
        <v>1719.62</v>
      </c>
    </row>
    <row r="37" spans="1:5" x14ac:dyDescent="0.3">
      <c r="A37" s="11" t="s">
        <v>128</v>
      </c>
      <c r="B37" s="85" t="s">
        <v>655</v>
      </c>
      <c r="C37" s="11" t="s">
        <v>28</v>
      </c>
      <c r="D37" s="34" t="s">
        <v>129</v>
      </c>
      <c r="E37" s="10">
        <v>500</v>
      </c>
    </row>
    <row r="38" spans="1:5" x14ac:dyDescent="0.3">
      <c r="A38" s="4" t="s">
        <v>130</v>
      </c>
      <c r="B38" s="85" t="s">
        <v>655</v>
      </c>
      <c r="C38" s="40" t="s">
        <v>131</v>
      </c>
      <c r="D38" s="28">
        <v>42887</v>
      </c>
      <c r="E38" s="13">
        <v>1250</v>
      </c>
    </row>
    <row r="39" spans="1:5" x14ac:dyDescent="0.3">
      <c r="A39" s="4" t="s">
        <v>132</v>
      </c>
      <c r="B39" s="85" t="s">
        <v>655</v>
      </c>
      <c r="C39" s="18" t="s">
        <v>133</v>
      </c>
      <c r="D39" s="28" t="s">
        <v>134</v>
      </c>
      <c r="E39" s="13">
        <v>1725</v>
      </c>
    </row>
    <row r="40" spans="1:5" x14ac:dyDescent="0.3">
      <c r="A40" s="4" t="s">
        <v>135</v>
      </c>
      <c r="B40" s="85" t="s">
        <v>655</v>
      </c>
      <c r="C40" s="18" t="s">
        <v>125</v>
      </c>
      <c r="D40" s="28">
        <v>42873</v>
      </c>
      <c r="E40" s="13">
        <v>612</v>
      </c>
    </row>
    <row r="41" spans="1:5" x14ac:dyDescent="0.3">
      <c r="A41" s="4" t="s">
        <v>136</v>
      </c>
      <c r="B41" s="85" t="s">
        <v>655</v>
      </c>
      <c r="C41" s="18" t="s">
        <v>125</v>
      </c>
      <c r="D41" s="28">
        <v>42872</v>
      </c>
      <c r="E41" s="13">
        <v>2668.57</v>
      </c>
    </row>
    <row r="42" spans="1:5" x14ac:dyDescent="0.3">
      <c r="A42" s="35" t="s">
        <v>137</v>
      </c>
      <c r="B42" s="85" t="s">
        <v>655</v>
      </c>
      <c r="C42" s="76" t="s">
        <v>106</v>
      </c>
      <c r="D42" s="52">
        <v>42898</v>
      </c>
      <c r="E42" s="57">
        <v>2500</v>
      </c>
    </row>
    <row r="43" spans="1:5" x14ac:dyDescent="0.3">
      <c r="A43" s="4" t="s">
        <v>139</v>
      </c>
      <c r="B43" s="85" t="s">
        <v>655</v>
      </c>
      <c r="C43" s="40" t="s">
        <v>140</v>
      </c>
      <c r="D43" s="28">
        <v>42537</v>
      </c>
      <c r="E43" s="13">
        <v>3395</v>
      </c>
    </row>
    <row r="44" spans="1:5" x14ac:dyDescent="0.3">
      <c r="A44" s="35" t="s">
        <v>25</v>
      </c>
      <c r="B44" s="85" t="s">
        <v>655</v>
      </c>
      <c r="C44" s="76" t="s">
        <v>26</v>
      </c>
      <c r="D44" s="52">
        <v>42901</v>
      </c>
      <c r="E44" s="57">
        <v>1450</v>
      </c>
    </row>
    <row r="45" spans="1:5" x14ac:dyDescent="0.3">
      <c r="A45" s="11" t="s">
        <v>681</v>
      </c>
      <c r="B45" s="85" t="s">
        <v>655</v>
      </c>
      <c r="C45" s="11" t="s">
        <v>28</v>
      </c>
      <c r="D45" s="34">
        <v>42894</v>
      </c>
      <c r="E45" s="10">
        <v>510</v>
      </c>
    </row>
    <row r="46" spans="1:5" x14ac:dyDescent="0.3">
      <c r="A46" s="4" t="s">
        <v>141</v>
      </c>
      <c r="B46" s="85" t="s">
        <v>655</v>
      </c>
      <c r="C46" s="40" t="s">
        <v>142</v>
      </c>
      <c r="D46" s="28">
        <v>42877</v>
      </c>
      <c r="E46" s="13">
        <v>1870</v>
      </c>
    </row>
    <row r="47" spans="1:5" x14ac:dyDescent="0.3">
      <c r="A47" s="11" t="s">
        <v>682</v>
      </c>
      <c r="B47" s="85" t="s">
        <v>655</v>
      </c>
      <c r="C47" s="11" t="s">
        <v>28</v>
      </c>
      <c r="D47" s="34">
        <v>42877</v>
      </c>
      <c r="E47" s="10">
        <v>510</v>
      </c>
    </row>
    <row r="48" spans="1:5" x14ac:dyDescent="0.3">
      <c r="A48" s="4" t="s">
        <v>143</v>
      </c>
      <c r="B48" s="85" t="s">
        <v>655</v>
      </c>
      <c r="C48" s="40" t="s">
        <v>131</v>
      </c>
      <c r="D48" s="28">
        <v>42885</v>
      </c>
      <c r="E48" s="13">
        <v>1235</v>
      </c>
    </row>
    <row r="49" spans="1:5" x14ac:dyDescent="0.3">
      <c r="A49" s="4" t="s">
        <v>144</v>
      </c>
      <c r="B49" s="85" t="s">
        <v>655</v>
      </c>
      <c r="C49" s="18" t="s">
        <v>138</v>
      </c>
      <c r="D49" s="28">
        <v>42887</v>
      </c>
      <c r="E49" s="13">
        <v>3471.19</v>
      </c>
    </row>
    <row r="50" spans="1:5" x14ac:dyDescent="0.3">
      <c r="A50" s="4" t="s">
        <v>145</v>
      </c>
      <c r="B50" s="85" t="s">
        <v>655</v>
      </c>
      <c r="C50" s="40" t="s">
        <v>142</v>
      </c>
      <c r="D50" s="28">
        <v>42840</v>
      </c>
      <c r="E50" s="13">
        <v>755.65</v>
      </c>
    </row>
    <row r="51" spans="1:5" x14ac:dyDescent="0.3">
      <c r="A51" s="4" t="s">
        <v>146</v>
      </c>
      <c r="B51" s="85" t="s">
        <v>655</v>
      </c>
      <c r="C51" s="40" t="s">
        <v>142</v>
      </c>
      <c r="D51" s="28">
        <v>42901</v>
      </c>
      <c r="E51" s="13">
        <v>1730.6</v>
      </c>
    </row>
    <row r="52" spans="1:5" x14ac:dyDescent="0.3">
      <c r="A52" s="35" t="s">
        <v>663</v>
      </c>
      <c r="B52" s="85" t="s">
        <v>655</v>
      </c>
      <c r="C52" s="76" t="s">
        <v>26</v>
      </c>
      <c r="D52" s="53" t="s">
        <v>147</v>
      </c>
      <c r="E52" s="57">
        <v>882.9</v>
      </c>
    </row>
    <row r="53" spans="1:5" x14ac:dyDescent="0.3">
      <c r="A53" s="35" t="s">
        <v>148</v>
      </c>
      <c r="B53" s="85" t="s">
        <v>655</v>
      </c>
      <c r="C53" s="76" t="s">
        <v>26</v>
      </c>
      <c r="D53" s="52">
        <v>42889</v>
      </c>
      <c r="E53" s="57">
        <v>2000</v>
      </c>
    </row>
    <row r="54" spans="1:5" x14ac:dyDescent="0.3">
      <c r="A54" s="4" t="s">
        <v>149</v>
      </c>
      <c r="B54" s="85" t="s">
        <v>655</v>
      </c>
      <c r="C54" s="40" t="s">
        <v>142</v>
      </c>
      <c r="D54" s="28">
        <v>42877</v>
      </c>
      <c r="E54" s="13">
        <v>2011.95</v>
      </c>
    </row>
    <row r="55" spans="1:5" x14ac:dyDescent="0.3">
      <c r="A55" s="35" t="s">
        <v>150</v>
      </c>
      <c r="B55" s="85" t="s">
        <v>655</v>
      </c>
      <c r="C55" s="76" t="s">
        <v>151</v>
      </c>
      <c r="D55" s="53">
        <v>42879</v>
      </c>
      <c r="E55" s="57">
        <v>3500</v>
      </c>
    </row>
    <row r="56" spans="1:5" x14ac:dyDescent="0.3">
      <c r="A56" s="4" t="s">
        <v>38</v>
      </c>
      <c r="B56" s="85" t="s">
        <v>655</v>
      </c>
      <c r="C56" s="18" t="s">
        <v>125</v>
      </c>
      <c r="D56" s="28">
        <v>42874</v>
      </c>
      <c r="E56" s="13">
        <v>2493.9</v>
      </c>
    </row>
    <row r="57" spans="1:5" x14ac:dyDescent="0.3">
      <c r="A57" s="4" t="s">
        <v>152</v>
      </c>
      <c r="B57" s="85" t="s">
        <v>655</v>
      </c>
      <c r="C57" s="40" t="s">
        <v>142</v>
      </c>
      <c r="D57" s="28">
        <v>42901</v>
      </c>
      <c r="E57" s="13">
        <v>1615</v>
      </c>
    </row>
    <row r="58" spans="1:5" x14ac:dyDescent="0.3">
      <c r="A58" s="11" t="s">
        <v>153</v>
      </c>
      <c r="B58" s="85" t="s">
        <v>655</v>
      </c>
      <c r="C58" s="11" t="s">
        <v>28</v>
      </c>
      <c r="D58" s="34">
        <v>42886</v>
      </c>
      <c r="E58" s="10">
        <v>500</v>
      </c>
    </row>
    <row r="59" spans="1:5" x14ac:dyDescent="0.3">
      <c r="A59" s="4" t="s">
        <v>154</v>
      </c>
      <c r="B59" s="85" t="s">
        <v>655</v>
      </c>
      <c r="C59" s="40" t="s">
        <v>131</v>
      </c>
      <c r="D59" s="28">
        <v>42887</v>
      </c>
      <c r="E59" s="13">
        <v>421</v>
      </c>
    </row>
    <row r="60" spans="1:5" x14ac:dyDescent="0.3">
      <c r="A60" s="4" t="s">
        <v>155</v>
      </c>
      <c r="B60" s="85" t="s">
        <v>655</v>
      </c>
      <c r="C60" s="40" t="s">
        <v>19</v>
      </c>
      <c r="D60" s="28">
        <v>42857</v>
      </c>
      <c r="E60" s="13">
        <v>994.84</v>
      </c>
    </row>
    <row r="61" spans="1:5" x14ac:dyDescent="0.3">
      <c r="A61" s="4" t="s">
        <v>156</v>
      </c>
      <c r="B61" s="85" t="s">
        <v>655</v>
      </c>
      <c r="C61" s="40" t="s">
        <v>140</v>
      </c>
      <c r="D61" s="28">
        <v>42914</v>
      </c>
      <c r="E61" s="13">
        <v>1650</v>
      </c>
    </row>
    <row r="62" spans="1:5" x14ac:dyDescent="0.3">
      <c r="A62" s="4" t="s">
        <v>157</v>
      </c>
      <c r="B62" s="85" t="s">
        <v>655</v>
      </c>
      <c r="C62" s="18" t="s">
        <v>125</v>
      </c>
      <c r="D62" s="28">
        <v>42872</v>
      </c>
      <c r="E62" s="13">
        <v>477.13399999999996</v>
      </c>
    </row>
    <row r="63" spans="1:5" x14ac:dyDescent="0.3">
      <c r="A63" s="36" t="s">
        <v>158</v>
      </c>
      <c r="B63" s="85" t="s">
        <v>655</v>
      </c>
      <c r="C63" s="77" t="s">
        <v>125</v>
      </c>
      <c r="D63" s="28">
        <v>42872</v>
      </c>
      <c r="E63" s="58">
        <v>1221.8990000000001</v>
      </c>
    </row>
    <row r="64" spans="1:5" x14ac:dyDescent="0.3">
      <c r="A64" s="36" t="s">
        <v>45</v>
      </c>
      <c r="B64" s="85" t="s">
        <v>655</v>
      </c>
      <c r="C64" s="77" t="s">
        <v>125</v>
      </c>
      <c r="D64" s="28">
        <v>42872</v>
      </c>
      <c r="E64" s="58">
        <v>1973.93</v>
      </c>
    </row>
    <row r="67" spans="1:7" ht="18" x14ac:dyDescent="0.35">
      <c r="A67" s="2" t="s">
        <v>122</v>
      </c>
      <c r="B67" s="2"/>
    </row>
    <row r="68" spans="1:7" s="6" customFormat="1" x14ac:dyDescent="0.3">
      <c r="C68" s="20"/>
      <c r="D68" s="54"/>
      <c r="E68" s="59"/>
    </row>
    <row r="69" spans="1:7" s="6" customFormat="1" x14ac:dyDescent="0.3">
      <c r="A69" s="18">
        <v>88.6</v>
      </c>
      <c r="B69" s="18" t="s">
        <v>661</v>
      </c>
      <c r="C69" s="18" t="s">
        <v>161</v>
      </c>
      <c r="D69" s="28" t="s">
        <v>162</v>
      </c>
      <c r="E69" s="89">
        <v>1112.9142811500001</v>
      </c>
    </row>
    <row r="70" spans="1:7" s="6" customFormat="1" x14ac:dyDescent="0.3">
      <c r="A70" s="36" t="s">
        <v>163</v>
      </c>
      <c r="B70" s="36" t="s">
        <v>656</v>
      </c>
      <c r="C70" s="77" t="s">
        <v>161</v>
      </c>
      <c r="D70" s="28" t="s">
        <v>666</v>
      </c>
      <c r="E70" s="90">
        <v>1.29</v>
      </c>
      <c r="G70" s="6" t="s">
        <v>643</v>
      </c>
    </row>
    <row r="71" spans="1:7" s="6" customFormat="1" x14ac:dyDescent="0.3">
      <c r="A71" s="36" t="s">
        <v>164</v>
      </c>
      <c r="B71" s="36" t="s">
        <v>656</v>
      </c>
      <c r="C71" s="77" t="s">
        <v>161</v>
      </c>
      <c r="D71" s="28" t="s">
        <v>666</v>
      </c>
      <c r="E71" s="90">
        <v>208.37</v>
      </c>
    </row>
    <row r="72" spans="1:7" s="6" customFormat="1" x14ac:dyDescent="0.3">
      <c r="A72" s="4" t="s">
        <v>165</v>
      </c>
      <c r="B72" s="4" t="s">
        <v>656</v>
      </c>
      <c r="C72" s="18" t="s">
        <v>161</v>
      </c>
      <c r="D72" s="28" t="s">
        <v>666</v>
      </c>
      <c r="E72" s="89">
        <v>29.29</v>
      </c>
    </row>
    <row r="73" spans="1:7" s="6" customFormat="1" x14ac:dyDescent="0.3">
      <c r="A73" s="4" t="s">
        <v>166</v>
      </c>
      <c r="B73" s="4" t="s">
        <v>661</v>
      </c>
      <c r="C73" s="18" t="s">
        <v>161</v>
      </c>
      <c r="D73" s="28" t="s">
        <v>162</v>
      </c>
      <c r="E73" s="89">
        <v>816.13713950999988</v>
      </c>
    </row>
    <row r="74" spans="1:7" s="6" customFormat="1" x14ac:dyDescent="0.3">
      <c r="A74" s="4" t="s">
        <v>167</v>
      </c>
      <c r="B74" s="4" t="s">
        <v>661</v>
      </c>
      <c r="C74" s="18" t="s">
        <v>161</v>
      </c>
      <c r="D74" s="28" t="s">
        <v>162</v>
      </c>
      <c r="E74" s="89">
        <v>460.0045695419999</v>
      </c>
    </row>
    <row r="75" spans="1:7" s="6" customFormat="1" x14ac:dyDescent="0.3">
      <c r="A75" s="4" t="s">
        <v>168</v>
      </c>
      <c r="B75" s="4" t="s">
        <v>661</v>
      </c>
      <c r="C75" s="18" t="s">
        <v>161</v>
      </c>
      <c r="D75" s="28" t="s">
        <v>162</v>
      </c>
      <c r="E75" s="89">
        <v>1943.8902777419999</v>
      </c>
    </row>
    <row r="76" spans="1:7" s="6" customFormat="1" x14ac:dyDescent="0.3">
      <c r="A76" s="4" t="s">
        <v>169</v>
      </c>
      <c r="B76" s="4" t="s">
        <v>661</v>
      </c>
      <c r="C76" s="18" t="s">
        <v>161</v>
      </c>
      <c r="D76" s="28" t="s">
        <v>162</v>
      </c>
      <c r="E76" s="89">
        <v>89.033142491999982</v>
      </c>
    </row>
    <row r="77" spans="1:7" s="6" customFormat="1" x14ac:dyDescent="0.3">
      <c r="A77" s="4" t="s">
        <v>170</v>
      </c>
      <c r="B77" s="4" t="s">
        <v>661</v>
      </c>
      <c r="C77" s="18" t="s">
        <v>161</v>
      </c>
      <c r="D77" s="28" t="s">
        <v>162</v>
      </c>
      <c r="E77" s="89">
        <v>608.39314036199983</v>
      </c>
    </row>
    <row r="78" spans="1:7" s="6" customFormat="1" x14ac:dyDescent="0.3">
      <c r="A78" s="4" t="s">
        <v>171</v>
      </c>
      <c r="B78" s="4" t="s">
        <v>661</v>
      </c>
      <c r="C78" s="18" t="s">
        <v>161</v>
      </c>
      <c r="D78" s="28" t="s">
        <v>162</v>
      </c>
      <c r="E78" s="89">
        <v>267.09942747599996</v>
      </c>
    </row>
    <row r="79" spans="1:7" s="6" customFormat="1" x14ac:dyDescent="0.3">
      <c r="A79" s="4" t="s">
        <v>172</v>
      </c>
      <c r="B79" s="4" t="s">
        <v>661</v>
      </c>
      <c r="C79" s="18" t="s">
        <v>161</v>
      </c>
      <c r="D79" s="28" t="s">
        <v>162</v>
      </c>
      <c r="E79" s="89">
        <v>103.87199957399999</v>
      </c>
    </row>
    <row r="80" spans="1:7" s="6" customFormat="1" x14ac:dyDescent="0.3">
      <c r="A80" s="4" t="s">
        <v>173</v>
      </c>
      <c r="B80" s="4" t="s">
        <v>661</v>
      </c>
      <c r="C80" s="18" t="s">
        <v>161</v>
      </c>
      <c r="D80" s="28" t="s">
        <v>162</v>
      </c>
      <c r="E80" s="89">
        <v>460.0045695419999</v>
      </c>
    </row>
    <row r="81" spans="1:5" s="6" customFormat="1" x14ac:dyDescent="0.3">
      <c r="A81" s="4" t="s">
        <v>174</v>
      </c>
      <c r="B81" s="4" t="s">
        <v>656</v>
      </c>
      <c r="C81" s="18" t="s">
        <v>161</v>
      </c>
      <c r="D81" s="28" t="s">
        <v>666</v>
      </c>
      <c r="E81" s="89">
        <v>61.07</v>
      </c>
    </row>
    <row r="82" spans="1:5" s="6" customFormat="1" x14ac:dyDescent="0.3">
      <c r="A82" s="4" t="s">
        <v>175</v>
      </c>
      <c r="B82" s="4" t="s">
        <v>656</v>
      </c>
      <c r="C82" s="18" t="s">
        <v>161</v>
      </c>
      <c r="D82" s="28" t="s">
        <v>666</v>
      </c>
      <c r="E82" s="89">
        <v>0.10695144848301209</v>
      </c>
    </row>
    <row r="83" spans="1:5" s="6" customFormat="1" x14ac:dyDescent="0.3">
      <c r="A83" s="4" t="s">
        <v>176</v>
      </c>
      <c r="B83" s="4" t="s">
        <v>656</v>
      </c>
      <c r="C83" s="18" t="s">
        <v>161</v>
      </c>
      <c r="D83" s="28" t="s">
        <v>666</v>
      </c>
      <c r="E83" s="89">
        <v>42.957195283220798</v>
      </c>
    </row>
    <row r="84" spans="1:5" s="6" customFormat="1" x14ac:dyDescent="0.3">
      <c r="A84" s="4" t="s">
        <v>177</v>
      </c>
      <c r="B84" s="4" t="s">
        <v>656</v>
      </c>
      <c r="C84" s="18" t="s">
        <v>161</v>
      </c>
      <c r="D84" s="28" t="s">
        <v>666</v>
      </c>
      <c r="E84" s="89">
        <v>69.42</v>
      </c>
    </row>
    <row r="85" spans="1:5" s="6" customFormat="1" x14ac:dyDescent="0.3">
      <c r="A85" s="4" t="s">
        <v>178</v>
      </c>
      <c r="B85" s="4" t="s">
        <v>656</v>
      </c>
      <c r="C85" s="18" t="s">
        <v>161</v>
      </c>
      <c r="D85" s="28" t="s">
        <v>666</v>
      </c>
      <c r="E85" s="89">
        <v>164.75</v>
      </c>
    </row>
    <row r="86" spans="1:5" s="6" customFormat="1" x14ac:dyDescent="0.3">
      <c r="A86" s="4" t="s">
        <v>179</v>
      </c>
      <c r="B86" s="4" t="s">
        <v>656</v>
      </c>
      <c r="C86" s="18" t="s">
        <v>161</v>
      </c>
      <c r="D86" s="28" t="s">
        <v>666</v>
      </c>
      <c r="E86" s="89">
        <v>554.57000000000005</v>
      </c>
    </row>
    <row r="87" spans="1:5" s="6" customFormat="1" x14ac:dyDescent="0.3">
      <c r="A87" s="4" t="s">
        <v>181</v>
      </c>
      <c r="B87" s="4" t="s">
        <v>656</v>
      </c>
      <c r="C87" s="18" t="s">
        <v>161</v>
      </c>
      <c r="D87" s="28" t="s">
        <v>666</v>
      </c>
      <c r="E87" s="89">
        <v>839.49</v>
      </c>
    </row>
    <row r="88" spans="1:5" s="6" customFormat="1" x14ac:dyDescent="0.3">
      <c r="A88" s="4" t="s">
        <v>182</v>
      </c>
      <c r="B88" s="4" t="s">
        <v>661</v>
      </c>
      <c r="C88" s="18" t="s">
        <v>161</v>
      </c>
      <c r="D88" s="28" t="s">
        <v>180</v>
      </c>
      <c r="E88" s="89">
        <v>1593.6499999999996</v>
      </c>
    </row>
    <row r="89" spans="1:5" s="6" customFormat="1" x14ac:dyDescent="0.3">
      <c r="A89" s="4" t="s">
        <v>183</v>
      </c>
      <c r="B89" s="4" t="s">
        <v>656</v>
      </c>
      <c r="C89" s="18" t="s">
        <v>161</v>
      </c>
      <c r="D89" s="28" t="s">
        <v>666</v>
      </c>
      <c r="E89" s="89">
        <v>4.8899999999999997</v>
      </c>
    </row>
    <row r="90" spans="1:5" s="6" customFormat="1" x14ac:dyDescent="0.3">
      <c r="A90" s="4" t="s">
        <v>184</v>
      </c>
      <c r="B90" s="4" t="s">
        <v>656</v>
      </c>
      <c r="C90" s="18" t="s">
        <v>161</v>
      </c>
      <c r="D90" s="28" t="s">
        <v>666</v>
      </c>
      <c r="E90" s="89">
        <v>138.05000000000001</v>
      </c>
    </row>
    <row r="91" spans="1:5" s="6" customFormat="1" x14ac:dyDescent="0.3">
      <c r="A91" s="4" t="s">
        <v>185</v>
      </c>
      <c r="B91" s="4" t="s">
        <v>656</v>
      </c>
      <c r="C91" s="18" t="s">
        <v>161</v>
      </c>
      <c r="D91" s="28" t="s">
        <v>666</v>
      </c>
      <c r="E91" s="89">
        <v>3.56</v>
      </c>
    </row>
    <row r="92" spans="1:5" s="6" customFormat="1" x14ac:dyDescent="0.3">
      <c r="A92" s="4" t="s">
        <v>186</v>
      </c>
      <c r="B92" s="4" t="s">
        <v>656</v>
      </c>
      <c r="C92" s="18" t="s">
        <v>161</v>
      </c>
      <c r="D92" s="28" t="s">
        <v>666</v>
      </c>
      <c r="E92" s="89">
        <v>115.33</v>
      </c>
    </row>
    <row r="93" spans="1:5" s="6" customFormat="1" x14ac:dyDescent="0.3">
      <c r="A93" s="11" t="s">
        <v>518</v>
      </c>
      <c r="B93" s="11" t="s">
        <v>655</v>
      </c>
      <c r="C93" s="11" t="s">
        <v>28</v>
      </c>
      <c r="D93" s="34">
        <v>42982</v>
      </c>
      <c r="E93" s="10">
        <v>641</v>
      </c>
    </row>
    <row r="94" spans="1:5" s="6" customFormat="1" x14ac:dyDescent="0.3">
      <c r="A94" s="11" t="s">
        <v>518</v>
      </c>
      <c r="B94" s="11" t="s">
        <v>655</v>
      </c>
      <c r="C94" s="11" t="s">
        <v>559</v>
      </c>
      <c r="D94" s="34">
        <v>42982</v>
      </c>
      <c r="E94" s="10">
        <v>200</v>
      </c>
    </row>
    <row r="95" spans="1:5" s="6" customFormat="1" x14ac:dyDescent="0.3">
      <c r="A95" s="4" t="s">
        <v>187</v>
      </c>
      <c r="B95" s="11" t="s">
        <v>655</v>
      </c>
      <c r="C95" s="18" t="s">
        <v>161</v>
      </c>
      <c r="D95" s="28">
        <v>42998</v>
      </c>
      <c r="E95" s="13">
        <v>1072.3685</v>
      </c>
    </row>
    <row r="96" spans="1:5" s="6" customFormat="1" x14ac:dyDescent="0.3">
      <c r="A96" s="4" t="s">
        <v>188</v>
      </c>
      <c r="B96" s="11" t="s">
        <v>655</v>
      </c>
      <c r="C96" s="18" t="s">
        <v>399</v>
      </c>
      <c r="D96" s="28">
        <v>42963</v>
      </c>
      <c r="E96" s="13">
        <v>1113.8399999999999</v>
      </c>
    </row>
    <row r="97" spans="1:5" s="6" customFormat="1" x14ac:dyDescent="0.3">
      <c r="A97" s="4" t="s">
        <v>189</v>
      </c>
      <c r="B97" s="11" t="s">
        <v>655</v>
      </c>
      <c r="C97" s="18" t="s">
        <v>161</v>
      </c>
      <c r="D97" s="28">
        <v>42998</v>
      </c>
      <c r="E97" s="13">
        <v>1607.4095</v>
      </c>
    </row>
    <row r="98" spans="1:5" s="6" customFormat="1" x14ac:dyDescent="0.3">
      <c r="A98" s="4" t="s">
        <v>664</v>
      </c>
      <c r="B98" s="11" t="s">
        <v>655</v>
      </c>
      <c r="C98" s="18" t="s">
        <v>399</v>
      </c>
      <c r="D98" s="28">
        <v>42935</v>
      </c>
      <c r="E98" s="13">
        <v>1087.32</v>
      </c>
    </row>
    <row r="99" spans="1:5" s="6" customFormat="1" x14ac:dyDescent="0.3">
      <c r="A99" s="4" t="s">
        <v>664</v>
      </c>
      <c r="B99" s="11" t="s">
        <v>655</v>
      </c>
      <c r="C99" s="18" t="s">
        <v>399</v>
      </c>
      <c r="D99" s="28">
        <v>42963</v>
      </c>
      <c r="E99" s="13">
        <v>1087.32</v>
      </c>
    </row>
    <row r="100" spans="1:5" s="6" customFormat="1" x14ac:dyDescent="0.3">
      <c r="A100" s="4" t="s">
        <v>190</v>
      </c>
      <c r="B100" s="11" t="s">
        <v>655</v>
      </c>
      <c r="C100" s="18" t="s">
        <v>161</v>
      </c>
      <c r="D100" s="28">
        <v>42998</v>
      </c>
      <c r="E100" s="13">
        <v>2339.0895</v>
      </c>
    </row>
    <row r="101" spans="1:5" s="6" customFormat="1" x14ac:dyDescent="0.3">
      <c r="A101" s="4" t="s">
        <v>191</v>
      </c>
      <c r="B101" s="11" t="s">
        <v>655</v>
      </c>
      <c r="C101" s="18" t="s">
        <v>161</v>
      </c>
      <c r="D101" s="28">
        <v>42998</v>
      </c>
      <c r="E101" s="13">
        <v>930.60550000000001</v>
      </c>
    </row>
    <row r="102" spans="1:5" s="6" customFormat="1" x14ac:dyDescent="0.3">
      <c r="A102" s="4" t="s">
        <v>192</v>
      </c>
      <c r="B102" s="11" t="s">
        <v>655</v>
      </c>
      <c r="C102" s="18" t="s">
        <v>399</v>
      </c>
      <c r="D102" s="28">
        <v>42964</v>
      </c>
      <c r="E102" s="13">
        <v>981.24</v>
      </c>
    </row>
    <row r="103" spans="1:5" s="6" customFormat="1" x14ac:dyDescent="0.3">
      <c r="A103" s="4" t="s">
        <v>193</v>
      </c>
      <c r="B103" s="11" t="s">
        <v>655</v>
      </c>
      <c r="C103" s="18" t="s">
        <v>161</v>
      </c>
      <c r="D103" s="28">
        <v>42998</v>
      </c>
      <c r="E103" s="13">
        <v>3370.3009999999999</v>
      </c>
    </row>
    <row r="104" spans="1:5" s="6" customFormat="1" x14ac:dyDescent="0.3">
      <c r="A104" s="4" t="s">
        <v>194</v>
      </c>
      <c r="B104" s="11" t="s">
        <v>655</v>
      </c>
      <c r="C104" s="18" t="s">
        <v>161</v>
      </c>
      <c r="D104" s="28">
        <v>42998</v>
      </c>
      <c r="E104" s="13">
        <v>3356.5820000000003</v>
      </c>
    </row>
    <row r="105" spans="1:5" s="6" customFormat="1" x14ac:dyDescent="0.3">
      <c r="A105" s="4" t="s">
        <v>195</v>
      </c>
      <c r="B105" s="11" t="s">
        <v>655</v>
      </c>
      <c r="C105" s="18" t="s">
        <v>161</v>
      </c>
      <c r="D105" s="28">
        <v>42994</v>
      </c>
      <c r="E105" s="13">
        <v>4700.5</v>
      </c>
    </row>
    <row r="106" spans="1:5" s="6" customFormat="1" x14ac:dyDescent="0.3">
      <c r="A106" s="4" t="s">
        <v>196</v>
      </c>
      <c r="B106" s="11" t="s">
        <v>655</v>
      </c>
      <c r="C106" s="18" t="s">
        <v>399</v>
      </c>
      <c r="D106" s="28">
        <v>42936</v>
      </c>
      <c r="E106" s="13">
        <v>764.66</v>
      </c>
    </row>
    <row r="107" spans="1:5" s="6" customFormat="1" x14ac:dyDescent="0.3">
      <c r="A107" s="4" t="s">
        <v>196</v>
      </c>
      <c r="B107" s="11" t="s">
        <v>655</v>
      </c>
      <c r="C107" s="18" t="s">
        <v>399</v>
      </c>
      <c r="D107" s="28">
        <v>42971</v>
      </c>
      <c r="E107" s="13">
        <v>764.66</v>
      </c>
    </row>
    <row r="108" spans="1:5" s="6" customFormat="1" x14ac:dyDescent="0.3">
      <c r="A108" s="4" t="s">
        <v>197</v>
      </c>
      <c r="B108" s="4" t="s">
        <v>656</v>
      </c>
      <c r="C108" s="18" t="s">
        <v>161</v>
      </c>
      <c r="D108" s="28" t="s">
        <v>666</v>
      </c>
      <c r="E108" s="89">
        <v>7.13009656553414E-2</v>
      </c>
    </row>
    <row r="109" spans="1:5" s="6" customFormat="1" x14ac:dyDescent="0.3">
      <c r="A109" s="4" t="s">
        <v>198</v>
      </c>
      <c r="B109" s="4" t="s">
        <v>656</v>
      </c>
      <c r="C109" s="18" t="s">
        <v>161</v>
      </c>
      <c r="D109" s="28" t="s">
        <v>666</v>
      </c>
      <c r="E109" s="89">
        <v>15.560099999999998</v>
      </c>
    </row>
    <row r="110" spans="1:5" s="6" customFormat="1" x14ac:dyDescent="0.3">
      <c r="A110" s="4" t="s">
        <v>199</v>
      </c>
      <c r="B110" s="4" t="s">
        <v>656</v>
      </c>
      <c r="C110" s="18" t="s">
        <v>161</v>
      </c>
      <c r="D110" s="28" t="s">
        <v>666</v>
      </c>
      <c r="E110" s="89">
        <v>250.66</v>
      </c>
    </row>
    <row r="111" spans="1:5" s="6" customFormat="1" x14ac:dyDescent="0.3">
      <c r="A111" s="4" t="s">
        <v>200</v>
      </c>
      <c r="B111" s="4" t="s">
        <v>661</v>
      </c>
      <c r="C111" s="18" t="s">
        <v>161</v>
      </c>
      <c r="D111" s="28" t="s">
        <v>201</v>
      </c>
      <c r="E111" s="89">
        <v>3444.5499999999988</v>
      </c>
    </row>
    <row r="112" spans="1:5" s="6" customFormat="1" x14ac:dyDescent="0.3">
      <c r="A112" s="4" t="s">
        <v>202</v>
      </c>
      <c r="B112" s="4" t="s">
        <v>656</v>
      </c>
      <c r="C112" s="18" t="s">
        <v>161</v>
      </c>
      <c r="D112" s="28" t="s">
        <v>666</v>
      </c>
      <c r="E112" s="89">
        <v>1978.61</v>
      </c>
    </row>
    <row r="113" spans="1:5" s="6" customFormat="1" x14ac:dyDescent="0.3">
      <c r="A113" s="4" t="s">
        <v>203</v>
      </c>
      <c r="B113" s="4" t="s">
        <v>656</v>
      </c>
      <c r="C113" s="18" t="s">
        <v>161</v>
      </c>
      <c r="D113" s="28" t="s">
        <v>666</v>
      </c>
      <c r="E113" s="89">
        <v>0.37187500000000001</v>
      </c>
    </row>
    <row r="114" spans="1:5" s="6" customFormat="1" x14ac:dyDescent="0.3">
      <c r="A114" s="35" t="s">
        <v>204</v>
      </c>
      <c r="B114" s="35" t="s">
        <v>655</v>
      </c>
      <c r="C114" s="76" t="s">
        <v>26</v>
      </c>
      <c r="D114" s="53" t="s">
        <v>205</v>
      </c>
      <c r="E114" s="57">
        <v>2300</v>
      </c>
    </row>
    <row r="115" spans="1:5" s="6" customFormat="1" x14ac:dyDescent="0.3">
      <c r="A115" s="4" t="s">
        <v>207</v>
      </c>
      <c r="B115" s="4" t="s">
        <v>656</v>
      </c>
      <c r="C115" s="18" t="s">
        <v>161</v>
      </c>
      <c r="D115" s="28" t="s">
        <v>666</v>
      </c>
      <c r="E115" s="89">
        <v>268.38</v>
      </c>
    </row>
    <row r="116" spans="1:5" s="6" customFormat="1" x14ac:dyDescent="0.3">
      <c r="A116" s="4" t="s">
        <v>208</v>
      </c>
      <c r="B116" s="4" t="s">
        <v>656</v>
      </c>
      <c r="C116" s="18" t="s">
        <v>161</v>
      </c>
      <c r="D116" s="28" t="s">
        <v>666</v>
      </c>
      <c r="E116" s="89">
        <v>11.73</v>
      </c>
    </row>
    <row r="117" spans="1:5" s="6" customFormat="1" x14ac:dyDescent="0.3">
      <c r="A117" s="4" t="s">
        <v>209</v>
      </c>
      <c r="B117" s="4" t="s">
        <v>656</v>
      </c>
      <c r="C117" s="18" t="s">
        <v>161</v>
      </c>
      <c r="D117" s="28" t="s">
        <v>666</v>
      </c>
      <c r="E117" s="89">
        <v>0.10695144848301211</v>
      </c>
    </row>
    <row r="118" spans="1:5" s="6" customFormat="1" x14ac:dyDescent="0.3">
      <c r="A118" s="4" t="s">
        <v>210</v>
      </c>
      <c r="B118" s="4" t="s">
        <v>656</v>
      </c>
      <c r="C118" s="18" t="s">
        <v>161</v>
      </c>
      <c r="D118" s="28" t="s">
        <v>666</v>
      </c>
      <c r="E118" s="89">
        <v>664.85</v>
      </c>
    </row>
    <row r="119" spans="1:5" s="6" customFormat="1" x14ac:dyDescent="0.3">
      <c r="A119" s="4" t="s">
        <v>211</v>
      </c>
      <c r="B119" s="4" t="s">
        <v>656</v>
      </c>
      <c r="C119" s="18" t="s">
        <v>161</v>
      </c>
      <c r="D119" s="28" t="s">
        <v>666</v>
      </c>
      <c r="E119" s="89">
        <v>7.25</v>
      </c>
    </row>
    <row r="120" spans="1:5" s="6" customFormat="1" x14ac:dyDescent="0.3">
      <c r="A120" s="4" t="s">
        <v>212</v>
      </c>
      <c r="B120" s="4" t="s">
        <v>655</v>
      </c>
      <c r="C120" s="18" t="s">
        <v>125</v>
      </c>
      <c r="D120" s="28">
        <v>42977</v>
      </c>
      <c r="E120" s="13">
        <v>624.75</v>
      </c>
    </row>
    <row r="121" spans="1:5" s="6" customFormat="1" x14ac:dyDescent="0.3">
      <c r="A121" s="4" t="s">
        <v>213</v>
      </c>
      <c r="B121" s="4" t="s">
        <v>656</v>
      </c>
      <c r="C121" s="18" t="s">
        <v>161</v>
      </c>
      <c r="D121" s="28" t="s">
        <v>666</v>
      </c>
      <c r="E121" s="89">
        <v>4.209625</v>
      </c>
    </row>
    <row r="122" spans="1:5" s="6" customFormat="1" x14ac:dyDescent="0.3">
      <c r="A122" s="4" t="s">
        <v>214</v>
      </c>
      <c r="B122" s="4" t="s">
        <v>656</v>
      </c>
      <c r="C122" s="18" t="s">
        <v>161</v>
      </c>
      <c r="D122" s="28" t="s">
        <v>666</v>
      </c>
      <c r="E122" s="89">
        <v>131.46604000000002</v>
      </c>
    </row>
    <row r="123" spans="1:5" s="6" customFormat="1" x14ac:dyDescent="0.3">
      <c r="A123" s="4" t="s">
        <v>215</v>
      </c>
      <c r="B123" s="4" t="s">
        <v>655</v>
      </c>
      <c r="C123" s="18" t="s">
        <v>399</v>
      </c>
      <c r="D123" s="28">
        <v>42986</v>
      </c>
      <c r="E123" s="13">
        <v>3637.15</v>
      </c>
    </row>
    <row r="124" spans="1:5" s="6" customFormat="1" x14ac:dyDescent="0.3">
      <c r="A124" s="4" t="s">
        <v>217</v>
      </c>
      <c r="B124" s="4" t="s">
        <v>656</v>
      </c>
      <c r="C124" s="18" t="s">
        <v>161</v>
      </c>
      <c r="D124" s="28" t="s">
        <v>666</v>
      </c>
      <c r="E124" s="89">
        <v>377.62</v>
      </c>
    </row>
    <row r="125" spans="1:5" s="6" customFormat="1" x14ac:dyDescent="0.3">
      <c r="A125" s="4" t="s">
        <v>218</v>
      </c>
      <c r="B125" s="4" t="s">
        <v>656</v>
      </c>
      <c r="C125" s="18" t="s">
        <v>161</v>
      </c>
      <c r="D125" s="28" t="s">
        <v>666</v>
      </c>
      <c r="E125" s="89">
        <v>774.79</v>
      </c>
    </row>
    <row r="126" spans="1:5" s="6" customFormat="1" x14ac:dyDescent="0.3">
      <c r="A126" s="4" t="s">
        <v>105</v>
      </c>
      <c r="B126" s="4" t="s">
        <v>655</v>
      </c>
      <c r="C126" s="18" t="s">
        <v>161</v>
      </c>
      <c r="D126" s="28">
        <v>43005</v>
      </c>
      <c r="E126" s="13">
        <v>3122.47</v>
      </c>
    </row>
    <row r="127" spans="1:5" s="6" customFormat="1" x14ac:dyDescent="0.3">
      <c r="A127" s="4" t="s">
        <v>219</v>
      </c>
      <c r="B127" s="4" t="s">
        <v>656</v>
      </c>
      <c r="C127" s="18" t="s">
        <v>161</v>
      </c>
      <c r="D127" s="28" t="s">
        <v>666</v>
      </c>
      <c r="E127" s="89">
        <v>54.67</v>
      </c>
    </row>
    <row r="128" spans="1:5" s="6" customFormat="1" x14ac:dyDescent="0.3">
      <c r="A128" s="4" t="s">
        <v>220</v>
      </c>
      <c r="B128" s="4" t="s">
        <v>656</v>
      </c>
      <c r="C128" s="18" t="s">
        <v>161</v>
      </c>
      <c r="D128" s="28" t="s">
        <v>666</v>
      </c>
      <c r="E128" s="89">
        <v>234.77</v>
      </c>
    </row>
    <row r="129" spans="1:5" s="6" customFormat="1" x14ac:dyDescent="0.3">
      <c r="A129" s="4" t="s">
        <v>221</v>
      </c>
      <c r="B129" s="4" t="s">
        <v>656</v>
      </c>
      <c r="C129" s="18" t="s">
        <v>161</v>
      </c>
      <c r="D129" s="28" t="s">
        <v>666</v>
      </c>
      <c r="E129" s="89">
        <v>282.80064754750919</v>
      </c>
    </row>
    <row r="130" spans="1:5" s="6" customFormat="1" x14ac:dyDescent="0.3">
      <c r="A130" s="4" t="s">
        <v>222</v>
      </c>
      <c r="B130" s="4" t="s">
        <v>655</v>
      </c>
      <c r="C130" s="18" t="s">
        <v>161</v>
      </c>
      <c r="D130" s="28">
        <v>42963</v>
      </c>
      <c r="E130" s="13">
        <v>1755</v>
      </c>
    </row>
    <row r="131" spans="1:5" s="6" customFormat="1" x14ac:dyDescent="0.3">
      <c r="A131" s="4" t="s">
        <v>223</v>
      </c>
      <c r="B131" s="4" t="s">
        <v>656</v>
      </c>
      <c r="C131" s="18" t="s">
        <v>161</v>
      </c>
      <c r="D131" s="28" t="s">
        <v>666</v>
      </c>
      <c r="E131" s="89">
        <v>4.57064</v>
      </c>
    </row>
    <row r="132" spans="1:5" s="6" customFormat="1" x14ac:dyDescent="0.3">
      <c r="A132" s="4" t="s">
        <v>224</v>
      </c>
      <c r="B132" s="4" t="s">
        <v>656</v>
      </c>
      <c r="C132" s="18" t="s">
        <v>161</v>
      </c>
      <c r="D132" s="28" t="s">
        <v>666</v>
      </c>
      <c r="E132" s="89">
        <v>0.73</v>
      </c>
    </row>
    <row r="133" spans="1:5" s="6" customFormat="1" x14ac:dyDescent="0.3">
      <c r="A133" s="4" t="s">
        <v>225</v>
      </c>
      <c r="B133" s="4" t="s">
        <v>656</v>
      </c>
      <c r="C133" s="18" t="s">
        <v>161</v>
      </c>
      <c r="D133" s="28" t="s">
        <v>666</v>
      </c>
      <c r="E133" s="89">
        <v>743.25</v>
      </c>
    </row>
    <row r="134" spans="1:5" s="6" customFormat="1" x14ac:dyDescent="0.3">
      <c r="A134" s="4" t="s">
        <v>226</v>
      </c>
      <c r="B134" s="4" t="s">
        <v>656</v>
      </c>
      <c r="C134" s="18" t="s">
        <v>161</v>
      </c>
      <c r="D134" s="28" t="s">
        <v>666</v>
      </c>
      <c r="E134" s="89">
        <v>22</v>
      </c>
    </row>
    <row r="135" spans="1:5" s="6" customFormat="1" x14ac:dyDescent="0.3">
      <c r="A135" s="4" t="s">
        <v>227</v>
      </c>
      <c r="B135" s="4" t="s">
        <v>656</v>
      </c>
      <c r="C135" s="18" t="s">
        <v>161</v>
      </c>
      <c r="D135" s="28" t="s">
        <v>666</v>
      </c>
      <c r="E135" s="89">
        <v>2.0349000000000004</v>
      </c>
    </row>
    <row r="136" spans="1:5" s="6" customFormat="1" x14ac:dyDescent="0.3">
      <c r="A136" s="4" t="s">
        <v>23</v>
      </c>
      <c r="B136" s="4" t="s">
        <v>655</v>
      </c>
      <c r="C136" s="18" t="s">
        <v>228</v>
      </c>
      <c r="D136" s="28">
        <v>42963</v>
      </c>
      <c r="E136" s="13">
        <v>3978</v>
      </c>
    </row>
    <row r="137" spans="1:5" s="6" customFormat="1" x14ac:dyDescent="0.3">
      <c r="A137" s="4" t="s">
        <v>229</v>
      </c>
      <c r="B137" s="4" t="s">
        <v>656</v>
      </c>
      <c r="C137" s="18" t="s">
        <v>161</v>
      </c>
      <c r="D137" s="28" t="s">
        <v>666</v>
      </c>
      <c r="E137" s="89">
        <v>5.03</v>
      </c>
    </row>
    <row r="138" spans="1:5" s="6" customFormat="1" x14ac:dyDescent="0.3">
      <c r="A138" s="4" t="s">
        <v>230</v>
      </c>
      <c r="B138" s="4" t="s">
        <v>656</v>
      </c>
      <c r="C138" s="18" t="s">
        <v>161</v>
      </c>
      <c r="D138" s="28" t="s">
        <v>666</v>
      </c>
      <c r="E138" s="89">
        <v>2356.0100000000002</v>
      </c>
    </row>
    <row r="139" spans="1:5" s="6" customFormat="1" x14ac:dyDescent="0.3">
      <c r="A139" s="4" t="s">
        <v>231</v>
      </c>
      <c r="B139" s="4" t="s">
        <v>656</v>
      </c>
      <c r="C139" s="18" t="s">
        <v>161</v>
      </c>
      <c r="D139" s="28" t="s">
        <v>666</v>
      </c>
      <c r="E139" s="89">
        <v>81.069999999999993</v>
      </c>
    </row>
    <row r="140" spans="1:5" s="6" customFormat="1" x14ac:dyDescent="0.3">
      <c r="A140" s="4" t="s">
        <v>232</v>
      </c>
      <c r="B140" s="4" t="s">
        <v>656</v>
      </c>
      <c r="C140" s="18" t="s">
        <v>161</v>
      </c>
      <c r="D140" s="28" t="s">
        <v>666</v>
      </c>
      <c r="E140" s="89">
        <v>0.44624999999999998</v>
      </c>
    </row>
    <row r="141" spans="1:5" s="6" customFormat="1" x14ac:dyDescent="0.3">
      <c r="A141" s="4" t="s">
        <v>233</v>
      </c>
      <c r="B141" s="4" t="s">
        <v>656</v>
      </c>
      <c r="C141" s="18" t="s">
        <v>161</v>
      </c>
      <c r="D141" s="28" t="s">
        <v>665</v>
      </c>
      <c r="E141" s="89">
        <v>4080</v>
      </c>
    </row>
    <row r="142" spans="1:5" s="6" customFormat="1" x14ac:dyDescent="0.3">
      <c r="A142" s="4" t="s">
        <v>234</v>
      </c>
      <c r="B142" s="4" t="s">
        <v>656</v>
      </c>
      <c r="C142" s="18" t="s">
        <v>161</v>
      </c>
      <c r="D142" s="28" t="s">
        <v>666</v>
      </c>
      <c r="E142" s="89">
        <v>30.02</v>
      </c>
    </row>
    <row r="143" spans="1:5" s="6" customFormat="1" x14ac:dyDescent="0.3">
      <c r="A143" s="4" t="s">
        <v>235</v>
      </c>
      <c r="B143" s="4" t="s">
        <v>656</v>
      </c>
      <c r="C143" s="18" t="s">
        <v>161</v>
      </c>
      <c r="D143" s="28" t="s">
        <v>666</v>
      </c>
      <c r="E143" s="89">
        <v>364.08</v>
      </c>
    </row>
    <row r="144" spans="1:5" s="6" customFormat="1" x14ac:dyDescent="0.3">
      <c r="A144" s="4" t="s">
        <v>236</v>
      </c>
      <c r="B144" s="4" t="s">
        <v>656</v>
      </c>
      <c r="C144" s="18" t="s">
        <v>161</v>
      </c>
      <c r="D144" s="28" t="s">
        <v>666</v>
      </c>
      <c r="E144" s="89">
        <v>23.03</v>
      </c>
    </row>
    <row r="145" spans="1:5" s="6" customFormat="1" x14ac:dyDescent="0.3">
      <c r="A145" s="35" t="s">
        <v>237</v>
      </c>
      <c r="B145" s="35" t="s">
        <v>655</v>
      </c>
      <c r="C145" s="76" t="s">
        <v>26</v>
      </c>
      <c r="D145" s="53" t="s">
        <v>238</v>
      </c>
      <c r="E145" s="57">
        <v>1000</v>
      </c>
    </row>
    <row r="146" spans="1:5" s="6" customFormat="1" x14ac:dyDescent="0.3">
      <c r="A146" s="11" t="s">
        <v>239</v>
      </c>
      <c r="B146" s="11" t="s">
        <v>655</v>
      </c>
      <c r="C146" s="11" t="s">
        <v>28</v>
      </c>
      <c r="D146" s="34">
        <v>42986</v>
      </c>
      <c r="E146" s="10">
        <v>510</v>
      </c>
    </row>
    <row r="147" spans="1:5" s="6" customFormat="1" x14ac:dyDescent="0.3">
      <c r="A147" s="4" t="s">
        <v>240</v>
      </c>
      <c r="B147" s="4" t="s">
        <v>656</v>
      </c>
      <c r="C147" s="18" t="s">
        <v>161</v>
      </c>
      <c r="D147" s="28" t="s">
        <v>666</v>
      </c>
      <c r="E147" s="89">
        <v>113.76</v>
      </c>
    </row>
    <row r="148" spans="1:5" s="6" customFormat="1" x14ac:dyDescent="0.3">
      <c r="A148" s="4" t="s">
        <v>241</v>
      </c>
      <c r="B148" s="4" t="s">
        <v>656</v>
      </c>
      <c r="C148" s="18" t="s">
        <v>161</v>
      </c>
      <c r="D148" s="28" t="s">
        <v>666</v>
      </c>
      <c r="E148" s="89">
        <v>65.14</v>
      </c>
    </row>
    <row r="149" spans="1:5" s="6" customFormat="1" x14ac:dyDescent="0.3">
      <c r="A149" s="4" t="s">
        <v>242</v>
      </c>
      <c r="B149" s="4" t="s">
        <v>656</v>
      </c>
      <c r="C149" s="18" t="s">
        <v>161</v>
      </c>
      <c r="D149" s="28" t="s">
        <v>666</v>
      </c>
      <c r="E149" s="89">
        <v>71.61</v>
      </c>
    </row>
    <row r="150" spans="1:5" s="6" customFormat="1" x14ac:dyDescent="0.3">
      <c r="A150" s="4" t="s">
        <v>243</v>
      </c>
      <c r="B150" s="4" t="s">
        <v>656</v>
      </c>
      <c r="C150" s="18" t="s">
        <v>161</v>
      </c>
      <c r="D150" s="28" t="s">
        <v>666</v>
      </c>
      <c r="E150" s="89">
        <v>125.98</v>
      </c>
    </row>
    <row r="151" spans="1:5" s="6" customFormat="1" x14ac:dyDescent="0.3">
      <c r="A151" s="4" t="s">
        <v>244</v>
      </c>
      <c r="B151" s="4" t="s">
        <v>656</v>
      </c>
      <c r="C151" s="18" t="s">
        <v>161</v>
      </c>
      <c r="D151" s="28" t="s">
        <v>666</v>
      </c>
      <c r="E151" s="89">
        <v>3.88</v>
      </c>
    </row>
    <row r="152" spans="1:5" s="6" customFormat="1" x14ac:dyDescent="0.3">
      <c r="A152" s="4" t="s">
        <v>245</v>
      </c>
      <c r="B152" s="4" t="s">
        <v>656</v>
      </c>
      <c r="C152" s="18" t="s">
        <v>161</v>
      </c>
      <c r="D152" s="28" t="s">
        <v>666</v>
      </c>
      <c r="E152" s="89">
        <v>27.46</v>
      </c>
    </row>
    <row r="153" spans="1:5" s="6" customFormat="1" x14ac:dyDescent="0.3">
      <c r="A153" s="4" t="s">
        <v>246</v>
      </c>
      <c r="B153" s="4" t="s">
        <v>661</v>
      </c>
      <c r="C153" s="18" t="s">
        <v>161</v>
      </c>
      <c r="D153" s="28" t="s">
        <v>162</v>
      </c>
      <c r="E153" s="89">
        <v>14.838857081999999</v>
      </c>
    </row>
    <row r="154" spans="1:5" s="6" customFormat="1" x14ac:dyDescent="0.3">
      <c r="A154" s="4" t="s">
        <v>247</v>
      </c>
      <c r="B154" s="4" t="s">
        <v>661</v>
      </c>
      <c r="C154" s="18" t="s">
        <v>161</v>
      </c>
      <c r="D154" s="28" t="s">
        <v>162</v>
      </c>
      <c r="E154" s="89">
        <v>14.838857081999999</v>
      </c>
    </row>
    <row r="155" spans="1:5" s="6" customFormat="1" x14ac:dyDescent="0.3">
      <c r="A155" s="4" t="s">
        <v>248</v>
      </c>
      <c r="B155" s="4" t="s">
        <v>655</v>
      </c>
      <c r="C155" s="18" t="s">
        <v>399</v>
      </c>
      <c r="D155" s="28">
        <v>42943</v>
      </c>
      <c r="E155" s="13">
        <v>2509.0500000000002</v>
      </c>
    </row>
    <row r="156" spans="1:5" s="6" customFormat="1" x14ac:dyDescent="0.3">
      <c r="A156" s="4" t="s">
        <v>249</v>
      </c>
      <c r="B156" s="4" t="s">
        <v>655</v>
      </c>
      <c r="C156" s="18" t="s">
        <v>399</v>
      </c>
      <c r="D156" s="28">
        <v>42943</v>
      </c>
      <c r="E156" s="13">
        <v>2977.51</v>
      </c>
    </row>
    <row r="157" spans="1:5" s="6" customFormat="1" x14ac:dyDescent="0.3">
      <c r="A157" s="4" t="s">
        <v>250</v>
      </c>
      <c r="B157" s="4" t="s">
        <v>655</v>
      </c>
      <c r="C157" s="18" t="s">
        <v>399</v>
      </c>
      <c r="D157" s="28">
        <v>42943</v>
      </c>
      <c r="E157" s="13">
        <v>2937.8</v>
      </c>
    </row>
    <row r="158" spans="1:5" s="6" customFormat="1" x14ac:dyDescent="0.3">
      <c r="A158" s="4" t="s">
        <v>251</v>
      </c>
      <c r="B158" s="4" t="s">
        <v>655</v>
      </c>
      <c r="C158" s="18" t="s">
        <v>399</v>
      </c>
      <c r="D158" s="28">
        <v>42943</v>
      </c>
      <c r="E158" s="13">
        <v>1603.88</v>
      </c>
    </row>
    <row r="159" spans="1:5" s="6" customFormat="1" x14ac:dyDescent="0.3">
      <c r="A159" s="4" t="s">
        <v>252</v>
      </c>
      <c r="B159" s="4" t="s">
        <v>656</v>
      </c>
      <c r="C159" s="18" t="s">
        <v>161</v>
      </c>
      <c r="D159" s="28" t="s">
        <v>666</v>
      </c>
      <c r="E159" s="89">
        <v>1243.67</v>
      </c>
    </row>
    <row r="160" spans="1:5" s="6" customFormat="1" x14ac:dyDescent="0.3">
      <c r="A160" s="11" t="s">
        <v>679</v>
      </c>
      <c r="B160" s="11" t="s">
        <v>655</v>
      </c>
      <c r="C160" s="11" t="s">
        <v>28</v>
      </c>
      <c r="D160" s="34">
        <v>42982</v>
      </c>
      <c r="E160" s="10">
        <v>510</v>
      </c>
    </row>
    <row r="161" spans="1:5" s="6" customFormat="1" x14ac:dyDescent="0.3">
      <c r="A161" s="4" t="s">
        <v>253</v>
      </c>
      <c r="B161" s="4" t="s">
        <v>656</v>
      </c>
      <c r="C161" s="18" t="s">
        <v>161</v>
      </c>
      <c r="D161" s="28" t="s">
        <v>666</v>
      </c>
      <c r="E161" s="89">
        <v>0.54125999999999996</v>
      </c>
    </row>
    <row r="162" spans="1:5" s="6" customFormat="1" x14ac:dyDescent="0.3">
      <c r="A162" s="4" t="s">
        <v>254</v>
      </c>
      <c r="B162" s="4" t="s">
        <v>655</v>
      </c>
      <c r="C162" s="18" t="s">
        <v>399</v>
      </c>
      <c r="D162" s="28">
        <v>42979</v>
      </c>
      <c r="E162" s="13">
        <v>4454</v>
      </c>
    </row>
    <row r="163" spans="1:5" s="6" customFormat="1" x14ac:dyDescent="0.3">
      <c r="A163" s="4" t="s">
        <v>255</v>
      </c>
      <c r="B163" s="4" t="s">
        <v>656</v>
      </c>
      <c r="C163" s="18" t="s">
        <v>161</v>
      </c>
      <c r="D163" s="28" t="s">
        <v>666</v>
      </c>
      <c r="E163" s="89">
        <v>433.59137500000003</v>
      </c>
    </row>
    <row r="164" spans="1:5" s="6" customFormat="1" x14ac:dyDescent="0.3">
      <c r="A164" s="4" t="s">
        <v>256</v>
      </c>
      <c r="B164" s="4" t="s">
        <v>661</v>
      </c>
      <c r="C164" s="18" t="s">
        <v>161</v>
      </c>
      <c r="D164" s="28" t="s">
        <v>257</v>
      </c>
      <c r="E164" s="89">
        <v>860.65371075600001</v>
      </c>
    </row>
    <row r="165" spans="1:5" s="6" customFormat="1" x14ac:dyDescent="0.3">
      <c r="A165" s="4" t="s">
        <v>258</v>
      </c>
      <c r="B165" s="4" t="s">
        <v>661</v>
      </c>
      <c r="C165" s="18" t="s">
        <v>161</v>
      </c>
      <c r="D165" s="28" t="s">
        <v>162</v>
      </c>
      <c r="E165" s="89">
        <v>341.29371288599992</v>
      </c>
    </row>
    <row r="166" spans="1:5" s="6" customFormat="1" x14ac:dyDescent="0.3">
      <c r="A166" s="4" t="s">
        <v>259</v>
      </c>
      <c r="B166" s="4" t="s">
        <v>656</v>
      </c>
      <c r="C166" s="18" t="s">
        <v>161</v>
      </c>
      <c r="D166" s="28" t="s">
        <v>666</v>
      </c>
      <c r="E166" s="89">
        <v>214.15</v>
      </c>
    </row>
    <row r="167" spans="1:5" s="6" customFormat="1" x14ac:dyDescent="0.3">
      <c r="A167" s="4" t="s">
        <v>260</v>
      </c>
      <c r="B167" s="4" t="s">
        <v>661</v>
      </c>
      <c r="C167" s="18" t="s">
        <v>161</v>
      </c>
      <c r="D167" s="28" t="s">
        <v>162</v>
      </c>
      <c r="E167" s="89">
        <v>14.838857081999999</v>
      </c>
    </row>
    <row r="168" spans="1:5" s="6" customFormat="1" x14ac:dyDescent="0.3">
      <c r="A168" s="4" t="s">
        <v>261</v>
      </c>
      <c r="B168" s="4" t="s">
        <v>661</v>
      </c>
      <c r="C168" s="18" t="s">
        <v>161</v>
      </c>
      <c r="D168" s="28" t="s">
        <v>262</v>
      </c>
      <c r="E168" s="89">
        <v>44.516571245999991</v>
      </c>
    </row>
    <row r="169" spans="1:5" s="6" customFormat="1" x14ac:dyDescent="0.3">
      <c r="A169" s="4" t="s">
        <v>263</v>
      </c>
      <c r="B169" s="4" t="s">
        <v>661</v>
      </c>
      <c r="C169" s="18" t="s">
        <v>161</v>
      </c>
      <c r="D169" s="28" t="s">
        <v>264</v>
      </c>
      <c r="E169" s="89">
        <v>14.838857081999999</v>
      </c>
    </row>
    <row r="170" spans="1:5" s="6" customFormat="1" x14ac:dyDescent="0.3">
      <c r="A170" s="4" t="s">
        <v>265</v>
      </c>
      <c r="B170" s="4" t="s">
        <v>661</v>
      </c>
      <c r="C170" s="18" t="s">
        <v>161</v>
      </c>
      <c r="D170" s="28" t="s">
        <v>162</v>
      </c>
      <c r="E170" s="89">
        <v>14.838857081999999</v>
      </c>
    </row>
    <row r="171" spans="1:5" s="6" customFormat="1" x14ac:dyDescent="0.3">
      <c r="A171" s="4" t="s">
        <v>266</v>
      </c>
      <c r="B171" s="4" t="s">
        <v>656</v>
      </c>
      <c r="C171" s="18" t="s">
        <v>161</v>
      </c>
      <c r="D171" s="28" t="s">
        <v>666</v>
      </c>
      <c r="E171" s="89">
        <v>4.19475</v>
      </c>
    </row>
    <row r="172" spans="1:5" s="6" customFormat="1" x14ac:dyDescent="0.3">
      <c r="A172" s="4" t="s">
        <v>267</v>
      </c>
      <c r="B172" s="4" t="s">
        <v>655</v>
      </c>
      <c r="C172" s="18" t="s">
        <v>161</v>
      </c>
      <c r="D172" s="28">
        <v>42998</v>
      </c>
      <c r="E172" s="13">
        <v>1957.2439999999999</v>
      </c>
    </row>
    <row r="173" spans="1:5" s="6" customFormat="1" x14ac:dyDescent="0.3">
      <c r="A173" s="4" t="s">
        <v>268</v>
      </c>
      <c r="B173" s="4" t="s">
        <v>655</v>
      </c>
      <c r="C173" s="18" t="s">
        <v>161</v>
      </c>
      <c r="D173" s="28">
        <v>42985</v>
      </c>
      <c r="E173" s="13">
        <v>4143.75</v>
      </c>
    </row>
    <row r="174" spans="1:5" s="6" customFormat="1" x14ac:dyDescent="0.3">
      <c r="A174" s="4" t="s">
        <v>269</v>
      </c>
      <c r="B174" s="4" t="s">
        <v>656</v>
      </c>
      <c r="C174" s="18" t="s">
        <v>161</v>
      </c>
      <c r="D174" s="28" t="s">
        <v>666</v>
      </c>
      <c r="E174" s="89">
        <v>113.55</v>
      </c>
    </row>
    <row r="175" spans="1:5" s="6" customFormat="1" x14ac:dyDescent="0.3">
      <c r="A175" s="4" t="s">
        <v>270</v>
      </c>
      <c r="B175" s="4" t="s">
        <v>656</v>
      </c>
      <c r="C175" s="18" t="s">
        <v>161</v>
      </c>
      <c r="D175" s="28" t="s">
        <v>666</v>
      </c>
      <c r="E175" s="89">
        <v>9.84</v>
      </c>
    </row>
    <row r="176" spans="1:5" s="6" customFormat="1" x14ac:dyDescent="0.3">
      <c r="A176" s="4" t="s">
        <v>271</v>
      </c>
      <c r="B176" s="4" t="s">
        <v>655</v>
      </c>
      <c r="C176" s="18" t="s">
        <v>272</v>
      </c>
      <c r="D176" s="28">
        <v>42998</v>
      </c>
      <c r="E176" s="13">
        <v>1776.5</v>
      </c>
    </row>
    <row r="177" spans="1:5" s="6" customFormat="1" x14ac:dyDescent="0.3">
      <c r="A177" s="11" t="s">
        <v>107</v>
      </c>
      <c r="B177" s="11" t="s">
        <v>655</v>
      </c>
      <c r="C177" s="11" t="s">
        <v>28</v>
      </c>
      <c r="D177" s="34">
        <v>43005</v>
      </c>
      <c r="E177" s="10">
        <v>510</v>
      </c>
    </row>
    <row r="178" spans="1:5" s="6" customFormat="1" x14ac:dyDescent="0.3">
      <c r="A178" s="4" t="s">
        <v>273</v>
      </c>
      <c r="B178" s="4" t="s">
        <v>656</v>
      </c>
      <c r="C178" s="18" t="s">
        <v>161</v>
      </c>
      <c r="D178" s="28" t="s">
        <v>666</v>
      </c>
      <c r="E178" s="89">
        <v>0.10695144848301211</v>
      </c>
    </row>
    <row r="179" spans="1:5" s="6" customFormat="1" x14ac:dyDescent="0.3">
      <c r="A179" s="4" t="s">
        <v>274</v>
      </c>
      <c r="B179" s="4" t="s">
        <v>656</v>
      </c>
      <c r="C179" s="18" t="s">
        <v>161</v>
      </c>
      <c r="D179" s="28" t="s">
        <v>666</v>
      </c>
      <c r="E179" s="89">
        <v>1.2027999999999999</v>
      </c>
    </row>
    <row r="180" spans="1:5" s="6" customFormat="1" x14ac:dyDescent="0.3">
      <c r="A180" s="4" t="s">
        <v>275</v>
      </c>
      <c r="B180" s="4" t="s">
        <v>655</v>
      </c>
      <c r="C180" s="18" t="s">
        <v>399</v>
      </c>
      <c r="D180" s="28">
        <v>42956</v>
      </c>
      <c r="E180" s="13">
        <v>910.35</v>
      </c>
    </row>
    <row r="181" spans="1:5" s="6" customFormat="1" x14ac:dyDescent="0.3">
      <c r="A181" s="4" t="s">
        <v>276</v>
      </c>
      <c r="B181" s="4" t="s">
        <v>656</v>
      </c>
      <c r="C181" s="18" t="s">
        <v>161</v>
      </c>
      <c r="D181" s="28" t="s">
        <v>666</v>
      </c>
      <c r="E181" s="89">
        <v>39.746000000000002</v>
      </c>
    </row>
    <row r="182" spans="1:5" s="6" customFormat="1" x14ac:dyDescent="0.3">
      <c r="A182" s="4" t="s">
        <v>277</v>
      </c>
      <c r="B182" s="4" t="s">
        <v>656</v>
      </c>
      <c r="C182" s="18" t="s">
        <v>161</v>
      </c>
      <c r="D182" s="28" t="s">
        <v>666</v>
      </c>
      <c r="E182" s="89">
        <v>6.3070000000000004</v>
      </c>
    </row>
    <row r="183" spans="1:5" s="6" customFormat="1" x14ac:dyDescent="0.3">
      <c r="A183" s="4" t="s">
        <v>278</v>
      </c>
      <c r="B183" s="4" t="s">
        <v>656</v>
      </c>
      <c r="C183" s="18" t="s">
        <v>161</v>
      </c>
      <c r="D183" s="28" t="s">
        <v>666</v>
      </c>
      <c r="E183" s="89">
        <v>22.88</v>
      </c>
    </row>
    <row r="184" spans="1:5" s="6" customFormat="1" x14ac:dyDescent="0.3">
      <c r="A184" s="4" t="s">
        <v>279</v>
      </c>
      <c r="B184" s="4" t="s">
        <v>656</v>
      </c>
      <c r="C184" s="18" t="s">
        <v>161</v>
      </c>
      <c r="D184" s="28" t="s">
        <v>666</v>
      </c>
      <c r="E184" s="89">
        <v>1278.93</v>
      </c>
    </row>
    <row r="185" spans="1:5" s="6" customFormat="1" x14ac:dyDescent="0.3">
      <c r="A185" s="4" t="s">
        <v>280</v>
      </c>
      <c r="B185" s="4" t="s">
        <v>655</v>
      </c>
      <c r="C185" s="18" t="s">
        <v>399</v>
      </c>
      <c r="D185" s="28">
        <v>42955</v>
      </c>
      <c r="E185" s="13">
        <v>1343.85</v>
      </c>
    </row>
    <row r="186" spans="1:5" s="6" customFormat="1" x14ac:dyDescent="0.3">
      <c r="A186" s="4" t="s">
        <v>281</v>
      </c>
      <c r="B186" s="4" t="s">
        <v>656</v>
      </c>
      <c r="C186" s="18" t="s">
        <v>161</v>
      </c>
      <c r="D186" s="28" t="s">
        <v>666</v>
      </c>
      <c r="E186" s="89">
        <v>2.6762299999999999</v>
      </c>
    </row>
    <row r="187" spans="1:5" s="6" customFormat="1" x14ac:dyDescent="0.3">
      <c r="A187" s="4" t="s">
        <v>282</v>
      </c>
      <c r="B187" s="4" t="s">
        <v>656</v>
      </c>
      <c r="C187" s="18" t="s">
        <v>161</v>
      </c>
      <c r="D187" s="28" t="s">
        <v>666</v>
      </c>
      <c r="E187" s="89">
        <v>2.6160900000000002</v>
      </c>
    </row>
    <row r="188" spans="1:5" s="6" customFormat="1" x14ac:dyDescent="0.3">
      <c r="A188" s="4" t="s">
        <v>283</v>
      </c>
      <c r="B188" s="4" t="s">
        <v>655</v>
      </c>
      <c r="C188" s="18" t="s">
        <v>399</v>
      </c>
      <c r="D188" s="28">
        <v>42984</v>
      </c>
      <c r="E188" s="13">
        <v>1767.4</v>
      </c>
    </row>
    <row r="189" spans="1:5" s="6" customFormat="1" x14ac:dyDescent="0.3">
      <c r="A189" s="4" t="s">
        <v>285</v>
      </c>
      <c r="B189" s="4" t="s">
        <v>655</v>
      </c>
      <c r="C189" s="18" t="s">
        <v>399</v>
      </c>
      <c r="D189" s="28">
        <v>43005</v>
      </c>
      <c r="E189" s="13">
        <v>3557.25</v>
      </c>
    </row>
    <row r="190" spans="1:5" s="6" customFormat="1" x14ac:dyDescent="0.3">
      <c r="A190" s="4" t="s">
        <v>286</v>
      </c>
      <c r="B190" s="4" t="s">
        <v>656</v>
      </c>
      <c r="C190" s="18" t="s">
        <v>161</v>
      </c>
      <c r="D190" s="28" t="s">
        <v>666</v>
      </c>
      <c r="E190" s="89">
        <v>1543.11</v>
      </c>
    </row>
    <row r="191" spans="1:5" s="6" customFormat="1" x14ac:dyDescent="0.3">
      <c r="A191" s="4" t="s">
        <v>287</v>
      </c>
      <c r="B191" s="4" t="s">
        <v>656</v>
      </c>
      <c r="C191" s="18" t="s">
        <v>161</v>
      </c>
      <c r="D191" s="28" t="s">
        <v>666</v>
      </c>
      <c r="E191" s="89">
        <v>62.959500000000006</v>
      </c>
    </row>
    <row r="192" spans="1:5" s="6" customFormat="1" x14ac:dyDescent="0.3">
      <c r="A192" s="4" t="s">
        <v>288</v>
      </c>
      <c r="B192" s="4" t="s">
        <v>656</v>
      </c>
      <c r="C192" s="18" t="s">
        <v>161</v>
      </c>
      <c r="D192" s="28" t="s">
        <v>666</v>
      </c>
      <c r="E192" s="89">
        <v>141.23878999999999</v>
      </c>
    </row>
    <row r="193" spans="1:5" s="6" customFormat="1" x14ac:dyDescent="0.3">
      <c r="A193" s="4" t="s">
        <v>290</v>
      </c>
      <c r="B193" s="4" t="s">
        <v>661</v>
      </c>
      <c r="C193" s="18" t="s">
        <v>161</v>
      </c>
      <c r="D193" s="28" t="s">
        <v>289</v>
      </c>
      <c r="E193" s="89">
        <v>4458.25</v>
      </c>
    </row>
    <row r="194" spans="1:5" s="6" customFormat="1" x14ac:dyDescent="0.3">
      <c r="A194" s="4" t="s">
        <v>291</v>
      </c>
      <c r="B194" s="4" t="s">
        <v>655</v>
      </c>
      <c r="C194" s="18" t="s">
        <v>272</v>
      </c>
      <c r="D194" s="28">
        <v>42989</v>
      </c>
      <c r="E194" s="13">
        <v>1665.15</v>
      </c>
    </row>
    <row r="195" spans="1:5" s="6" customFormat="1" x14ac:dyDescent="0.3">
      <c r="A195" s="4" t="s">
        <v>292</v>
      </c>
      <c r="B195" s="4" t="s">
        <v>655</v>
      </c>
      <c r="C195" s="18" t="s">
        <v>272</v>
      </c>
      <c r="D195" s="28">
        <v>42986</v>
      </c>
      <c r="E195" s="13">
        <v>1650</v>
      </c>
    </row>
    <row r="196" spans="1:5" s="6" customFormat="1" x14ac:dyDescent="0.3">
      <c r="A196" s="4" t="s">
        <v>293</v>
      </c>
      <c r="B196" s="4" t="s">
        <v>661</v>
      </c>
      <c r="C196" s="18" t="s">
        <v>161</v>
      </c>
      <c r="D196" s="28" t="s">
        <v>294</v>
      </c>
      <c r="E196" s="89">
        <v>1429.0099999999995</v>
      </c>
    </row>
    <row r="197" spans="1:5" s="6" customFormat="1" x14ac:dyDescent="0.3">
      <c r="A197" s="35" t="s">
        <v>295</v>
      </c>
      <c r="B197" s="35" t="s">
        <v>655</v>
      </c>
      <c r="C197" s="76" t="s">
        <v>30</v>
      </c>
      <c r="D197" s="52" t="s">
        <v>296</v>
      </c>
      <c r="E197" s="57">
        <v>2200</v>
      </c>
    </row>
    <row r="198" spans="1:5" s="6" customFormat="1" x14ac:dyDescent="0.3">
      <c r="A198" s="4" t="s">
        <v>297</v>
      </c>
      <c r="B198" s="4" t="s">
        <v>656</v>
      </c>
      <c r="C198" s="18" t="s">
        <v>161</v>
      </c>
      <c r="D198" s="28" t="s">
        <v>666</v>
      </c>
      <c r="E198" s="89">
        <v>703.63</v>
      </c>
    </row>
    <row r="199" spans="1:5" s="6" customFormat="1" x14ac:dyDescent="0.3">
      <c r="A199" s="4" t="s">
        <v>298</v>
      </c>
      <c r="B199" s="4" t="s">
        <v>656</v>
      </c>
      <c r="C199" s="18" t="s">
        <v>161</v>
      </c>
      <c r="D199" s="28" t="s">
        <v>666</v>
      </c>
      <c r="E199" s="89">
        <v>429.38</v>
      </c>
    </row>
    <row r="200" spans="1:5" s="6" customFormat="1" x14ac:dyDescent="0.3">
      <c r="A200" s="4" t="s">
        <v>299</v>
      </c>
      <c r="B200" s="4" t="s">
        <v>655</v>
      </c>
      <c r="C200" s="18" t="s">
        <v>399</v>
      </c>
      <c r="D200" s="28">
        <v>42998</v>
      </c>
      <c r="E200" s="13">
        <v>4322.25</v>
      </c>
    </row>
    <row r="201" spans="1:5" s="6" customFormat="1" x14ac:dyDescent="0.3">
      <c r="A201" s="4" t="s">
        <v>300</v>
      </c>
      <c r="B201" s="4" t="s">
        <v>661</v>
      </c>
      <c r="C201" s="18" t="s">
        <v>161</v>
      </c>
      <c r="D201" s="28" t="s">
        <v>162</v>
      </c>
      <c r="E201" s="89">
        <v>1753.871999574</v>
      </c>
    </row>
    <row r="202" spans="1:5" s="6" customFormat="1" x14ac:dyDescent="0.3">
      <c r="A202" s="4" t="s">
        <v>301</v>
      </c>
      <c r="B202" s="4" t="s">
        <v>661</v>
      </c>
      <c r="C202" s="18" t="s">
        <v>161</v>
      </c>
      <c r="D202" s="28" t="s">
        <v>302</v>
      </c>
      <c r="E202" s="89">
        <v>1694.516571246</v>
      </c>
    </row>
    <row r="203" spans="1:5" s="6" customFormat="1" x14ac:dyDescent="0.3">
      <c r="A203" s="4" t="s">
        <v>303</v>
      </c>
      <c r="B203" s="4" t="s">
        <v>661</v>
      </c>
      <c r="C203" s="18" t="s">
        <v>161</v>
      </c>
      <c r="D203" s="28" t="s">
        <v>162</v>
      </c>
      <c r="E203" s="89">
        <v>2332.5874257719997</v>
      </c>
    </row>
    <row r="204" spans="1:5" s="6" customFormat="1" x14ac:dyDescent="0.3">
      <c r="A204" s="4" t="s">
        <v>304</v>
      </c>
      <c r="B204" s="4" t="s">
        <v>661</v>
      </c>
      <c r="C204" s="18" t="s">
        <v>161</v>
      </c>
      <c r="D204" s="28" t="s">
        <v>162</v>
      </c>
      <c r="E204" s="89">
        <v>118.71085665599999</v>
      </c>
    </row>
    <row r="205" spans="1:5" s="6" customFormat="1" x14ac:dyDescent="0.3">
      <c r="A205" s="4" t="s">
        <v>305</v>
      </c>
      <c r="B205" s="4" t="s">
        <v>661</v>
      </c>
      <c r="C205" s="18" t="s">
        <v>161</v>
      </c>
      <c r="D205" s="28" t="s">
        <v>284</v>
      </c>
      <c r="E205" s="89">
        <v>237.42171331199998</v>
      </c>
    </row>
    <row r="206" spans="1:5" s="6" customFormat="1" x14ac:dyDescent="0.3">
      <c r="A206" s="4" t="s">
        <v>306</v>
      </c>
      <c r="B206" s="4" t="s">
        <v>661</v>
      </c>
      <c r="C206" s="18" t="s">
        <v>161</v>
      </c>
      <c r="D206" s="28" t="s">
        <v>307</v>
      </c>
      <c r="E206" s="89">
        <v>14.838857081999999</v>
      </c>
    </row>
    <row r="207" spans="1:5" s="6" customFormat="1" x14ac:dyDescent="0.3">
      <c r="A207" s="4" t="s">
        <v>308</v>
      </c>
      <c r="B207" s="4" t="s">
        <v>661</v>
      </c>
      <c r="C207" s="18" t="s">
        <v>161</v>
      </c>
      <c r="D207" s="28" t="s">
        <v>162</v>
      </c>
      <c r="E207" s="89">
        <v>44.516571245999991</v>
      </c>
    </row>
    <row r="208" spans="1:5" s="6" customFormat="1" x14ac:dyDescent="0.3">
      <c r="A208" s="4" t="s">
        <v>309</v>
      </c>
      <c r="B208" s="4" t="s">
        <v>661</v>
      </c>
      <c r="C208" s="18" t="s">
        <v>161</v>
      </c>
      <c r="D208" s="28" t="s">
        <v>644</v>
      </c>
      <c r="E208" s="89">
        <v>341.29371288599992</v>
      </c>
    </row>
    <row r="209" spans="1:5" s="6" customFormat="1" x14ac:dyDescent="0.3">
      <c r="A209" s="4" t="s">
        <v>310</v>
      </c>
      <c r="B209" s="4" t="s">
        <v>661</v>
      </c>
      <c r="C209" s="18" t="s">
        <v>161</v>
      </c>
      <c r="D209" s="28" t="s">
        <v>162</v>
      </c>
      <c r="E209" s="89">
        <v>29.677714163999998</v>
      </c>
    </row>
    <row r="210" spans="1:5" s="6" customFormat="1" x14ac:dyDescent="0.3">
      <c r="A210" s="4" t="s">
        <v>311</v>
      </c>
      <c r="B210" s="4" t="s">
        <v>656</v>
      </c>
      <c r="C210" s="18" t="s">
        <v>161</v>
      </c>
      <c r="D210" s="28" t="s">
        <v>666</v>
      </c>
      <c r="E210" s="89">
        <v>11.004283337982717</v>
      </c>
    </row>
    <row r="211" spans="1:5" s="6" customFormat="1" x14ac:dyDescent="0.3">
      <c r="A211" s="4" t="s">
        <v>312</v>
      </c>
      <c r="B211" s="4" t="s">
        <v>655</v>
      </c>
      <c r="C211" s="18" t="s">
        <v>399</v>
      </c>
      <c r="D211" s="28">
        <v>42964</v>
      </c>
      <c r="E211" s="13">
        <v>738.14</v>
      </c>
    </row>
    <row r="212" spans="1:5" s="6" customFormat="1" x14ac:dyDescent="0.3">
      <c r="A212" s="4" t="s">
        <v>313</v>
      </c>
      <c r="B212" s="4" t="s">
        <v>661</v>
      </c>
      <c r="C212" s="18" t="s">
        <v>161</v>
      </c>
      <c r="D212" s="28" t="s">
        <v>201</v>
      </c>
      <c r="E212" s="89">
        <v>954.11</v>
      </c>
    </row>
    <row r="213" spans="1:5" s="6" customFormat="1" x14ac:dyDescent="0.3">
      <c r="A213" s="4" t="s">
        <v>314</v>
      </c>
      <c r="B213" s="4" t="s">
        <v>656</v>
      </c>
      <c r="C213" s="18" t="s">
        <v>161</v>
      </c>
      <c r="D213" s="28" t="s">
        <v>666</v>
      </c>
      <c r="E213" s="89">
        <v>25.950410000000002</v>
      </c>
    </row>
    <row r="214" spans="1:5" s="6" customFormat="1" x14ac:dyDescent="0.3">
      <c r="A214" s="4" t="s">
        <v>315</v>
      </c>
      <c r="B214" s="4" t="s">
        <v>656</v>
      </c>
      <c r="C214" s="18" t="s">
        <v>161</v>
      </c>
      <c r="D214" s="28" t="s">
        <v>666</v>
      </c>
      <c r="E214" s="89">
        <v>66.424630000000008</v>
      </c>
    </row>
    <row r="215" spans="1:5" s="6" customFormat="1" x14ac:dyDescent="0.3">
      <c r="A215" s="4" t="s">
        <v>316</v>
      </c>
      <c r="B215" s="4" t="s">
        <v>656</v>
      </c>
      <c r="C215" s="18" t="s">
        <v>161</v>
      </c>
      <c r="D215" s="28" t="s">
        <v>666</v>
      </c>
      <c r="E215" s="89">
        <v>1006.3</v>
      </c>
    </row>
    <row r="216" spans="1:5" s="6" customFormat="1" x14ac:dyDescent="0.3">
      <c r="A216" s="4" t="s">
        <v>317</v>
      </c>
      <c r="B216" s="4" t="s">
        <v>661</v>
      </c>
      <c r="C216" s="18" t="s">
        <v>161</v>
      </c>
      <c r="D216" s="28" t="s">
        <v>335</v>
      </c>
      <c r="E216" s="89">
        <v>7.1</v>
      </c>
    </row>
    <row r="217" spans="1:5" s="6" customFormat="1" x14ac:dyDescent="0.3">
      <c r="A217" s="4" t="s">
        <v>318</v>
      </c>
      <c r="B217" s="4" t="s">
        <v>656</v>
      </c>
      <c r="C217" s="18" t="s">
        <v>161</v>
      </c>
      <c r="D217" s="28" t="s">
        <v>666</v>
      </c>
      <c r="E217" s="89">
        <v>33.016860000000001</v>
      </c>
    </row>
    <row r="218" spans="1:5" s="6" customFormat="1" x14ac:dyDescent="0.3">
      <c r="A218" s="4" t="s">
        <v>319</v>
      </c>
      <c r="B218" s="4" t="s">
        <v>656</v>
      </c>
      <c r="C218" s="18" t="s">
        <v>161</v>
      </c>
      <c r="D218" s="28" t="s">
        <v>666</v>
      </c>
      <c r="E218" s="89">
        <v>503.97319999999996</v>
      </c>
    </row>
    <row r="219" spans="1:5" s="6" customFormat="1" x14ac:dyDescent="0.3">
      <c r="A219" s="4" t="s">
        <v>320</v>
      </c>
      <c r="B219" s="4" t="s">
        <v>661</v>
      </c>
      <c r="C219" s="18" t="s">
        <v>161</v>
      </c>
      <c r="D219" s="28" t="s">
        <v>321</v>
      </c>
      <c r="E219" s="89">
        <v>1014.6800000000003</v>
      </c>
    </row>
    <row r="220" spans="1:5" s="6" customFormat="1" x14ac:dyDescent="0.3">
      <c r="A220" s="4" t="s">
        <v>322</v>
      </c>
      <c r="B220" s="4" t="s">
        <v>656</v>
      </c>
      <c r="C220" s="18" t="s">
        <v>161</v>
      </c>
      <c r="D220" s="28" t="s">
        <v>666</v>
      </c>
      <c r="E220" s="89">
        <v>843.69</v>
      </c>
    </row>
    <row r="221" spans="1:5" s="6" customFormat="1" x14ac:dyDescent="0.3">
      <c r="A221" s="4" t="s">
        <v>323</v>
      </c>
      <c r="B221" s="4" t="s">
        <v>656</v>
      </c>
      <c r="C221" s="18" t="s">
        <v>161</v>
      </c>
      <c r="D221" s="28" t="s">
        <v>666</v>
      </c>
      <c r="E221" s="89">
        <v>256.79000000000002</v>
      </c>
    </row>
    <row r="222" spans="1:5" s="6" customFormat="1" x14ac:dyDescent="0.3">
      <c r="A222" s="4" t="s">
        <v>324</v>
      </c>
      <c r="B222" s="4" t="s">
        <v>656</v>
      </c>
      <c r="C222" s="18" t="s">
        <v>161</v>
      </c>
      <c r="D222" s="28" t="s">
        <v>666</v>
      </c>
      <c r="E222" s="89">
        <v>232.32</v>
      </c>
    </row>
    <row r="223" spans="1:5" s="6" customFormat="1" x14ac:dyDescent="0.3">
      <c r="A223" s="4" t="s">
        <v>326</v>
      </c>
      <c r="B223" s="4" t="s">
        <v>656</v>
      </c>
      <c r="C223" s="18" t="s">
        <v>161</v>
      </c>
      <c r="D223" s="28" t="s">
        <v>666</v>
      </c>
      <c r="E223" s="89">
        <v>179.85362499999999</v>
      </c>
    </row>
    <row r="224" spans="1:5" s="6" customFormat="1" x14ac:dyDescent="0.3">
      <c r="A224" s="4" t="s">
        <v>327</v>
      </c>
      <c r="B224" s="4" t="s">
        <v>661</v>
      </c>
      <c r="C224" s="18" t="s">
        <v>161</v>
      </c>
      <c r="D224" s="28" t="s">
        <v>335</v>
      </c>
      <c r="E224" s="89">
        <v>267.09942747599996</v>
      </c>
    </row>
    <row r="225" spans="1:5" s="6" customFormat="1" x14ac:dyDescent="0.3">
      <c r="A225" s="4" t="s">
        <v>328</v>
      </c>
      <c r="B225" s="4" t="s">
        <v>656</v>
      </c>
      <c r="C225" s="18" t="s">
        <v>161</v>
      </c>
      <c r="D225" s="28" t="s">
        <v>666</v>
      </c>
      <c r="E225" s="89">
        <v>1.4438445545206633</v>
      </c>
    </row>
    <row r="226" spans="1:5" s="6" customFormat="1" x14ac:dyDescent="0.3">
      <c r="A226" s="4" t="s">
        <v>329</v>
      </c>
      <c r="B226" s="4" t="s">
        <v>656</v>
      </c>
      <c r="C226" s="18" t="s">
        <v>161</v>
      </c>
      <c r="D226" s="28" t="s">
        <v>666</v>
      </c>
      <c r="E226" s="89">
        <v>7.18</v>
      </c>
    </row>
    <row r="227" spans="1:5" s="6" customFormat="1" x14ac:dyDescent="0.3">
      <c r="A227" s="4" t="s">
        <v>330</v>
      </c>
      <c r="B227" s="4" t="s">
        <v>656</v>
      </c>
      <c r="C227" s="18" t="s">
        <v>161</v>
      </c>
      <c r="D227" s="28" t="s">
        <v>666</v>
      </c>
      <c r="E227" s="89">
        <v>199.41</v>
      </c>
    </row>
    <row r="228" spans="1:5" s="6" customFormat="1" x14ac:dyDescent="0.3">
      <c r="A228" s="4" t="s">
        <v>331</v>
      </c>
      <c r="B228" s="4" t="s">
        <v>655</v>
      </c>
      <c r="C228" s="18" t="s">
        <v>399</v>
      </c>
      <c r="D228" s="28">
        <v>42935</v>
      </c>
      <c r="E228" s="13">
        <v>1613.3</v>
      </c>
    </row>
    <row r="229" spans="1:5" s="6" customFormat="1" x14ac:dyDescent="0.3">
      <c r="A229" s="4" t="s">
        <v>331</v>
      </c>
      <c r="B229" s="4" t="s">
        <v>655</v>
      </c>
      <c r="C229" s="18" t="s">
        <v>399</v>
      </c>
      <c r="D229" s="28">
        <v>42963</v>
      </c>
      <c r="E229" s="13">
        <v>1613.3</v>
      </c>
    </row>
    <row r="230" spans="1:5" s="6" customFormat="1" x14ac:dyDescent="0.3">
      <c r="A230" s="4" t="s">
        <v>332</v>
      </c>
      <c r="B230" s="4" t="s">
        <v>655</v>
      </c>
      <c r="C230" s="18" t="s">
        <v>399</v>
      </c>
      <c r="D230" s="28">
        <v>42964</v>
      </c>
      <c r="E230" s="13">
        <v>1312.74</v>
      </c>
    </row>
    <row r="231" spans="1:5" s="6" customFormat="1" x14ac:dyDescent="0.3">
      <c r="A231" s="4" t="s">
        <v>333</v>
      </c>
      <c r="B231" s="4" t="s">
        <v>656</v>
      </c>
      <c r="C231" s="18" t="s">
        <v>161</v>
      </c>
      <c r="D231" s="28" t="s">
        <v>666</v>
      </c>
      <c r="E231" s="89">
        <v>36.205750000000002</v>
      </c>
    </row>
    <row r="232" spans="1:5" s="6" customFormat="1" x14ac:dyDescent="0.3">
      <c r="A232" s="4" t="s">
        <v>334</v>
      </c>
      <c r="B232" s="4" t="s">
        <v>661</v>
      </c>
      <c r="C232" s="18" t="s">
        <v>161</v>
      </c>
      <c r="D232" s="28" t="s">
        <v>335</v>
      </c>
      <c r="E232" s="89">
        <v>1880.6</v>
      </c>
    </row>
    <row r="233" spans="1:5" s="6" customFormat="1" x14ac:dyDescent="0.3">
      <c r="A233" s="4" t="s">
        <v>336</v>
      </c>
      <c r="B233" s="4" t="s">
        <v>661</v>
      </c>
      <c r="C233" s="18" t="s">
        <v>161</v>
      </c>
      <c r="D233" s="28" t="s">
        <v>162</v>
      </c>
      <c r="E233" s="89">
        <v>207.74399914799997</v>
      </c>
    </row>
    <row r="234" spans="1:5" s="6" customFormat="1" x14ac:dyDescent="0.3">
      <c r="A234" s="4" t="s">
        <v>337</v>
      </c>
      <c r="B234" s="4" t="s">
        <v>656</v>
      </c>
      <c r="C234" s="18" t="s">
        <v>161</v>
      </c>
      <c r="D234" s="28" t="s">
        <v>666</v>
      </c>
      <c r="E234" s="89">
        <v>20.207039999999999</v>
      </c>
    </row>
    <row r="235" spans="1:5" s="6" customFormat="1" x14ac:dyDescent="0.3">
      <c r="A235" s="4" t="s">
        <v>338</v>
      </c>
      <c r="B235" s="4" t="s">
        <v>656</v>
      </c>
      <c r="C235" s="18" t="s">
        <v>161</v>
      </c>
      <c r="D235" s="28" t="s">
        <v>666</v>
      </c>
      <c r="E235" s="89">
        <v>83.65</v>
      </c>
    </row>
    <row r="236" spans="1:5" s="6" customFormat="1" x14ac:dyDescent="0.3">
      <c r="A236" s="4" t="s">
        <v>339</v>
      </c>
      <c r="B236" s="4" t="s">
        <v>656</v>
      </c>
      <c r="C236" s="18" t="s">
        <v>161</v>
      </c>
      <c r="D236" s="28" t="s">
        <v>666</v>
      </c>
      <c r="E236" s="89">
        <v>0.57133</v>
      </c>
    </row>
    <row r="237" spans="1:5" s="6" customFormat="1" x14ac:dyDescent="0.3">
      <c r="A237" s="4" t="s">
        <v>340</v>
      </c>
      <c r="B237" s="4" t="s">
        <v>656</v>
      </c>
      <c r="C237" s="18" t="s">
        <v>161</v>
      </c>
      <c r="D237" s="28" t="s">
        <v>666</v>
      </c>
      <c r="E237" s="89">
        <v>647.37</v>
      </c>
    </row>
    <row r="238" spans="1:5" s="6" customFormat="1" x14ac:dyDescent="0.3">
      <c r="A238" s="4" t="s">
        <v>341</v>
      </c>
      <c r="B238" s="4" t="s">
        <v>655</v>
      </c>
      <c r="C238" s="18" t="s">
        <v>399</v>
      </c>
      <c r="D238" s="28">
        <v>42935</v>
      </c>
      <c r="E238" s="13">
        <v>2254.1999999999998</v>
      </c>
    </row>
    <row r="239" spans="1:5" s="6" customFormat="1" x14ac:dyDescent="0.3">
      <c r="A239" s="4" t="s">
        <v>342</v>
      </c>
      <c r="B239" s="4" t="s">
        <v>655</v>
      </c>
      <c r="C239" s="18" t="s">
        <v>399</v>
      </c>
      <c r="D239" s="28">
        <v>42935</v>
      </c>
      <c r="E239" s="13">
        <v>1072.9100000000001</v>
      </c>
    </row>
    <row r="240" spans="1:5" s="6" customFormat="1" x14ac:dyDescent="0.3">
      <c r="A240" s="4" t="s">
        <v>343</v>
      </c>
      <c r="B240" s="4" t="s">
        <v>655</v>
      </c>
      <c r="C240" s="18" t="s">
        <v>399</v>
      </c>
      <c r="D240" s="28">
        <v>42935</v>
      </c>
      <c r="E240" s="13">
        <v>1143.3499999999999</v>
      </c>
    </row>
    <row r="241" spans="1:5" s="6" customFormat="1" x14ac:dyDescent="0.3">
      <c r="A241" s="4" t="s">
        <v>344</v>
      </c>
      <c r="B241" s="4" t="s">
        <v>655</v>
      </c>
      <c r="C241" s="18" t="s">
        <v>161</v>
      </c>
      <c r="D241" s="28">
        <v>42982</v>
      </c>
      <c r="E241" s="13">
        <v>4696.25</v>
      </c>
    </row>
    <row r="242" spans="1:5" s="6" customFormat="1" x14ac:dyDescent="0.3">
      <c r="A242" s="4" t="s">
        <v>345</v>
      </c>
      <c r="B242" s="4" t="s">
        <v>656</v>
      </c>
      <c r="C242" s="18" t="s">
        <v>161</v>
      </c>
      <c r="D242" s="28" t="s">
        <v>666</v>
      </c>
      <c r="E242" s="89">
        <v>337.2</v>
      </c>
    </row>
    <row r="243" spans="1:5" s="6" customFormat="1" x14ac:dyDescent="0.3">
      <c r="A243" s="4" t="s">
        <v>346</v>
      </c>
      <c r="B243" s="4" t="s">
        <v>656</v>
      </c>
      <c r="C243" s="18" t="s">
        <v>161</v>
      </c>
      <c r="D243" s="28" t="s">
        <v>666</v>
      </c>
      <c r="E243" s="89">
        <v>521.66999999999996</v>
      </c>
    </row>
    <row r="244" spans="1:5" s="6" customFormat="1" x14ac:dyDescent="0.3">
      <c r="A244" s="4" t="s">
        <v>347</v>
      </c>
      <c r="B244" s="4" t="s">
        <v>656</v>
      </c>
      <c r="C244" s="18" t="s">
        <v>161</v>
      </c>
      <c r="D244" s="28" t="s">
        <v>666</v>
      </c>
      <c r="E244" s="89">
        <v>2.2281551767294188</v>
      </c>
    </row>
    <row r="245" spans="1:5" s="6" customFormat="1" x14ac:dyDescent="0.3">
      <c r="A245" s="11" t="s">
        <v>678</v>
      </c>
      <c r="B245" s="11" t="s">
        <v>655</v>
      </c>
      <c r="C245" s="11" t="s">
        <v>28</v>
      </c>
      <c r="D245" s="34">
        <v>42990</v>
      </c>
      <c r="E245" s="10">
        <v>1250</v>
      </c>
    </row>
    <row r="246" spans="1:5" s="6" customFormat="1" x14ac:dyDescent="0.3">
      <c r="A246" s="4" t="s">
        <v>348</v>
      </c>
      <c r="B246" s="4" t="s">
        <v>656</v>
      </c>
      <c r="C246" s="18" t="s">
        <v>161</v>
      </c>
      <c r="D246" s="28" t="s">
        <v>666</v>
      </c>
      <c r="E246" s="89">
        <v>843.08</v>
      </c>
    </row>
    <row r="247" spans="1:5" s="6" customFormat="1" x14ac:dyDescent="0.3">
      <c r="A247" s="4" t="s">
        <v>349</v>
      </c>
      <c r="B247" s="4" t="s">
        <v>656</v>
      </c>
      <c r="C247" s="18" t="s">
        <v>161</v>
      </c>
      <c r="D247" s="28" t="s">
        <v>666</v>
      </c>
      <c r="E247" s="89">
        <v>405.87</v>
      </c>
    </row>
    <row r="248" spans="1:5" s="6" customFormat="1" x14ac:dyDescent="0.3">
      <c r="A248" s="4" t="s">
        <v>350</v>
      </c>
      <c r="B248" s="4" t="s">
        <v>656</v>
      </c>
      <c r="C248" s="18" t="s">
        <v>161</v>
      </c>
      <c r="D248" s="28" t="s">
        <v>666</v>
      </c>
      <c r="E248" s="89">
        <v>9.2615599999999993</v>
      </c>
    </row>
    <row r="249" spans="1:5" s="6" customFormat="1" x14ac:dyDescent="0.3">
      <c r="A249" s="4" t="s">
        <v>351</v>
      </c>
      <c r="B249" s="4" t="s">
        <v>656</v>
      </c>
      <c r="C249" s="18" t="s">
        <v>161</v>
      </c>
      <c r="D249" s="28" t="s">
        <v>666</v>
      </c>
      <c r="E249" s="89">
        <v>4058.56</v>
      </c>
    </row>
    <row r="250" spans="1:5" s="6" customFormat="1" x14ac:dyDescent="0.3">
      <c r="A250" s="4" t="s">
        <v>352</v>
      </c>
      <c r="B250" s="4" t="s">
        <v>656</v>
      </c>
      <c r="C250" s="18" t="s">
        <v>161</v>
      </c>
      <c r="D250" s="28" t="s">
        <v>666</v>
      </c>
      <c r="E250" s="89">
        <v>9.5622600000000002</v>
      </c>
    </row>
    <row r="251" spans="1:5" s="6" customFormat="1" x14ac:dyDescent="0.3">
      <c r="A251" s="4" t="s">
        <v>353</v>
      </c>
      <c r="B251" s="4" t="s">
        <v>656</v>
      </c>
      <c r="C251" s="18" t="s">
        <v>161</v>
      </c>
      <c r="D251" s="28" t="s">
        <v>666</v>
      </c>
      <c r="E251" s="89">
        <v>432.55673999999999</v>
      </c>
    </row>
    <row r="252" spans="1:5" s="6" customFormat="1" x14ac:dyDescent="0.3">
      <c r="A252" s="4" t="s">
        <v>354</v>
      </c>
      <c r="B252" s="4" t="s">
        <v>661</v>
      </c>
      <c r="C252" s="18" t="s">
        <v>161</v>
      </c>
      <c r="D252" s="28" t="s">
        <v>162</v>
      </c>
      <c r="E252" s="89">
        <v>44.516571245999991</v>
      </c>
    </row>
    <row r="253" spans="1:5" s="6" customFormat="1" x14ac:dyDescent="0.3">
      <c r="A253" s="4" t="s">
        <v>355</v>
      </c>
      <c r="B253" s="4" t="s">
        <v>661</v>
      </c>
      <c r="C253" s="18" t="s">
        <v>161</v>
      </c>
      <c r="D253" s="28" t="s">
        <v>162</v>
      </c>
      <c r="E253" s="89">
        <v>207.74399914799997</v>
      </c>
    </row>
    <row r="254" spans="1:5" s="6" customFormat="1" x14ac:dyDescent="0.3">
      <c r="A254" s="4" t="s">
        <v>356</v>
      </c>
      <c r="B254" s="4" t="s">
        <v>661</v>
      </c>
      <c r="C254" s="18" t="s">
        <v>161</v>
      </c>
      <c r="D254" s="28" t="s">
        <v>162</v>
      </c>
      <c r="E254" s="89">
        <v>118.71085665599999</v>
      </c>
    </row>
    <row r="255" spans="1:5" s="6" customFormat="1" x14ac:dyDescent="0.3">
      <c r="A255" s="4" t="s">
        <v>357</v>
      </c>
      <c r="B255" s="4" t="s">
        <v>661</v>
      </c>
      <c r="C255" s="18" t="s">
        <v>161</v>
      </c>
      <c r="D255" s="28" t="s">
        <v>162</v>
      </c>
      <c r="E255" s="89">
        <v>14.838857081999999</v>
      </c>
    </row>
    <row r="256" spans="1:5" s="6" customFormat="1" x14ac:dyDescent="0.3">
      <c r="A256" s="4" t="s">
        <v>358</v>
      </c>
      <c r="B256" s="4" t="s">
        <v>661</v>
      </c>
      <c r="C256" s="18" t="s">
        <v>161</v>
      </c>
      <c r="D256" s="28" t="s">
        <v>162</v>
      </c>
      <c r="E256" s="89">
        <v>74.194285409999992</v>
      </c>
    </row>
    <row r="257" spans="1:5" s="6" customFormat="1" x14ac:dyDescent="0.3">
      <c r="A257" s="4" t="s">
        <v>359</v>
      </c>
      <c r="B257" s="4" t="s">
        <v>656</v>
      </c>
      <c r="C257" s="18" t="s">
        <v>161</v>
      </c>
      <c r="D257" s="28" t="s">
        <v>666</v>
      </c>
      <c r="E257" s="89">
        <v>2.9749999999999999E-2</v>
      </c>
    </row>
    <row r="258" spans="1:5" s="6" customFormat="1" x14ac:dyDescent="0.3">
      <c r="A258" s="4" t="s">
        <v>360</v>
      </c>
      <c r="B258" s="4" t="s">
        <v>656</v>
      </c>
      <c r="C258" s="18" t="s">
        <v>161</v>
      </c>
      <c r="D258" s="28" t="s">
        <v>666</v>
      </c>
      <c r="E258" s="89">
        <v>306.04000000000002</v>
      </c>
    </row>
    <row r="259" spans="1:5" s="6" customFormat="1" x14ac:dyDescent="0.3">
      <c r="A259" s="4" t="s">
        <v>361</v>
      </c>
      <c r="B259" s="4" t="s">
        <v>656</v>
      </c>
      <c r="C259" s="18" t="s">
        <v>161</v>
      </c>
      <c r="D259" s="28" t="s">
        <v>666</v>
      </c>
      <c r="E259" s="89">
        <v>1.5335699999999999</v>
      </c>
    </row>
    <row r="260" spans="1:5" s="6" customFormat="1" x14ac:dyDescent="0.3">
      <c r="A260" s="4" t="s">
        <v>362</v>
      </c>
      <c r="B260" s="4" t="s">
        <v>656</v>
      </c>
      <c r="C260" s="18" t="s">
        <v>161</v>
      </c>
      <c r="D260" s="28" t="s">
        <v>666</v>
      </c>
      <c r="E260" s="89">
        <v>0.55258248382889585</v>
      </c>
    </row>
    <row r="261" spans="1:5" s="6" customFormat="1" x14ac:dyDescent="0.3">
      <c r="A261" s="4" t="s">
        <v>363</v>
      </c>
      <c r="B261" s="4" t="s">
        <v>656</v>
      </c>
      <c r="C261" s="18" t="s">
        <v>161</v>
      </c>
      <c r="D261" s="28" t="s">
        <v>666</v>
      </c>
      <c r="E261" s="89">
        <v>351.57</v>
      </c>
    </row>
    <row r="262" spans="1:5" s="6" customFormat="1" x14ac:dyDescent="0.3">
      <c r="A262" s="4" t="s">
        <v>364</v>
      </c>
      <c r="B262" s="4" t="s">
        <v>656</v>
      </c>
      <c r="C262" s="18" t="s">
        <v>161</v>
      </c>
      <c r="D262" s="28" t="s">
        <v>666</v>
      </c>
      <c r="E262" s="89">
        <v>3.3</v>
      </c>
    </row>
    <row r="263" spans="1:5" s="6" customFormat="1" x14ac:dyDescent="0.3">
      <c r="A263" s="4" t="s">
        <v>365</v>
      </c>
      <c r="B263" s="4" t="s">
        <v>656</v>
      </c>
      <c r="C263" s="18" t="s">
        <v>161</v>
      </c>
      <c r="D263" s="28" t="s">
        <v>666</v>
      </c>
      <c r="E263" s="89">
        <v>31.37</v>
      </c>
    </row>
    <row r="264" spans="1:5" s="6" customFormat="1" x14ac:dyDescent="0.3">
      <c r="A264" s="4" t="s">
        <v>366</v>
      </c>
      <c r="B264" s="4" t="s">
        <v>656</v>
      </c>
      <c r="C264" s="18" t="s">
        <v>161</v>
      </c>
      <c r="D264" s="28" t="s">
        <v>666</v>
      </c>
      <c r="E264" s="89">
        <v>398.74511013758934</v>
      </c>
    </row>
    <row r="265" spans="1:5" s="6" customFormat="1" x14ac:dyDescent="0.3">
      <c r="A265" s="4" t="s">
        <v>367</v>
      </c>
      <c r="B265" s="4" t="s">
        <v>656</v>
      </c>
      <c r="C265" s="18" t="s">
        <v>161</v>
      </c>
      <c r="D265" s="28" t="s">
        <v>666</v>
      </c>
      <c r="E265" s="89">
        <v>171.78185150513124</v>
      </c>
    </row>
    <row r="266" spans="1:5" s="6" customFormat="1" x14ac:dyDescent="0.3">
      <c r="A266" s="4" t="s">
        <v>368</v>
      </c>
      <c r="B266" s="4" t="s">
        <v>656</v>
      </c>
      <c r="C266" s="18" t="s">
        <v>161</v>
      </c>
      <c r="D266" s="28" t="s">
        <v>666</v>
      </c>
      <c r="E266" s="89">
        <v>12.016388286904206</v>
      </c>
    </row>
    <row r="267" spans="1:5" s="6" customFormat="1" x14ac:dyDescent="0.3">
      <c r="A267" s="4" t="s">
        <v>369</v>
      </c>
      <c r="B267" s="4" t="s">
        <v>655</v>
      </c>
      <c r="C267" s="18" t="s">
        <v>399</v>
      </c>
      <c r="D267" s="28">
        <v>42964</v>
      </c>
      <c r="E267" s="13">
        <v>685.1</v>
      </c>
    </row>
    <row r="268" spans="1:5" s="6" customFormat="1" x14ac:dyDescent="0.3">
      <c r="A268" s="4" t="s">
        <v>370</v>
      </c>
      <c r="B268" s="4" t="s">
        <v>655</v>
      </c>
      <c r="C268" s="18" t="s">
        <v>399</v>
      </c>
      <c r="D268" s="28">
        <v>42964</v>
      </c>
      <c r="E268" s="13">
        <v>1379.04</v>
      </c>
    </row>
    <row r="269" spans="1:5" s="6" customFormat="1" x14ac:dyDescent="0.3">
      <c r="A269" s="4" t="s">
        <v>371</v>
      </c>
      <c r="B269" s="4" t="s">
        <v>656</v>
      </c>
      <c r="C269" s="18" t="s">
        <v>161</v>
      </c>
      <c r="D269" s="28" t="s">
        <v>666</v>
      </c>
      <c r="E269" s="89">
        <v>42.78</v>
      </c>
    </row>
    <row r="270" spans="1:5" s="6" customFormat="1" x14ac:dyDescent="0.3">
      <c r="A270" s="36" t="s">
        <v>372</v>
      </c>
      <c r="B270" s="4" t="s">
        <v>656</v>
      </c>
      <c r="C270" s="77" t="s">
        <v>161</v>
      </c>
      <c r="D270" s="28" t="s">
        <v>666</v>
      </c>
      <c r="E270" s="90">
        <v>4.76</v>
      </c>
    </row>
    <row r="271" spans="1:5" s="6" customFormat="1" x14ac:dyDescent="0.3">
      <c r="A271" s="36" t="s">
        <v>373</v>
      </c>
      <c r="B271" s="4" t="s">
        <v>656</v>
      </c>
      <c r="C271" s="77" t="s">
        <v>161</v>
      </c>
      <c r="D271" s="28" t="s">
        <v>666</v>
      </c>
      <c r="E271" s="90">
        <v>20.14</v>
      </c>
    </row>
    <row r="272" spans="1:5" s="6" customFormat="1" x14ac:dyDescent="0.3">
      <c r="A272" s="36" t="s">
        <v>374</v>
      </c>
      <c r="B272" s="4" t="s">
        <v>656</v>
      </c>
      <c r="C272" s="77" t="s">
        <v>161</v>
      </c>
      <c r="D272" s="28" t="s">
        <v>666</v>
      </c>
      <c r="E272" s="90">
        <v>100.52</v>
      </c>
    </row>
    <row r="273" spans="1:5" s="6" customFormat="1" x14ac:dyDescent="0.3">
      <c r="A273" s="36" t="s">
        <v>375</v>
      </c>
      <c r="B273" s="4" t="s">
        <v>656</v>
      </c>
      <c r="C273" s="77" t="s">
        <v>161</v>
      </c>
      <c r="D273" s="28" t="s">
        <v>666</v>
      </c>
      <c r="E273" s="90">
        <v>22.655989459270394</v>
      </c>
    </row>
    <row r="274" spans="1:5" s="6" customFormat="1" x14ac:dyDescent="0.3">
      <c r="A274" s="36" t="s">
        <v>376</v>
      </c>
      <c r="B274" s="4" t="s">
        <v>656</v>
      </c>
      <c r="C274" s="77" t="s">
        <v>161</v>
      </c>
      <c r="D274" s="28" t="s">
        <v>666</v>
      </c>
      <c r="E274" s="90">
        <v>284.32349114121718</v>
      </c>
    </row>
    <row r="275" spans="1:5" s="6" customFormat="1" x14ac:dyDescent="0.3">
      <c r="A275" s="36" t="s">
        <v>377</v>
      </c>
      <c r="B275" s="36" t="s">
        <v>655</v>
      </c>
      <c r="C275" s="77" t="s">
        <v>161</v>
      </c>
      <c r="D275" s="28">
        <v>42999</v>
      </c>
      <c r="E275" s="58">
        <v>4913</v>
      </c>
    </row>
    <row r="277" spans="1:5" x14ac:dyDescent="0.3">
      <c r="D277" s="41" t="s">
        <v>643</v>
      </c>
    </row>
    <row r="278" spans="1:5" ht="18" x14ac:dyDescent="0.35">
      <c r="A278" s="2" t="s">
        <v>99</v>
      </c>
      <c r="B278" s="2"/>
    </row>
    <row r="280" spans="1:5" x14ac:dyDescent="0.3">
      <c r="A280" s="35" t="s">
        <v>378</v>
      </c>
      <c r="B280" s="35" t="s">
        <v>655</v>
      </c>
      <c r="C280" s="76" t="s">
        <v>30</v>
      </c>
      <c r="D280" s="52">
        <v>43010</v>
      </c>
      <c r="E280" s="57">
        <v>2375</v>
      </c>
    </row>
    <row r="281" spans="1:5" x14ac:dyDescent="0.3">
      <c r="A281" s="4" t="s">
        <v>164</v>
      </c>
      <c r="B281" s="4" t="s">
        <v>656</v>
      </c>
      <c r="C281" s="18" t="s">
        <v>161</v>
      </c>
      <c r="D281" s="3" t="s">
        <v>684</v>
      </c>
      <c r="E281" s="60">
        <f>(82.7+94.31)</f>
        <v>177.01</v>
      </c>
    </row>
    <row r="282" spans="1:5" x14ac:dyDescent="0.3">
      <c r="A282" s="4" t="s">
        <v>165</v>
      </c>
      <c r="B282" s="4" t="s">
        <v>656</v>
      </c>
      <c r="C282" s="18" t="s">
        <v>161</v>
      </c>
      <c r="D282" s="3" t="s">
        <v>684</v>
      </c>
      <c r="E282" s="60">
        <v>117.46891600000001</v>
      </c>
    </row>
    <row r="283" spans="1:5" x14ac:dyDescent="0.3">
      <c r="A283" s="4" t="s">
        <v>379</v>
      </c>
      <c r="B283" s="4" t="s">
        <v>656</v>
      </c>
      <c r="C283" s="18" t="s">
        <v>161</v>
      </c>
      <c r="D283" s="3" t="s">
        <v>684</v>
      </c>
      <c r="E283" s="60">
        <f>(2.31+3.06)</f>
        <v>5.37</v>
      </c>
    </row>
    <row r="284" spans="1:5" x14ac:dyDescent="0.3">
      <c r="A284" s="4" t="s">
        <v>175</v>
      </c>
      <c r="B284" s="4" t="s">
        <v>656</v>
      </c>
      <c r="C284" s="18" t="s">
        <v>161</v>
      </c>
      <c r="D284" s="3" t="s">
        <v>684</v>
      </c>
      <c r="E284" s="60">
        <v>0.53702437042693096</v>
      </c>
    </row>
    <row r="285" spans="1:5" x14ac:dyDescent="0.3">
      <c r="A285" s="4" t="s">
        <v>181</v>
      </c>
      <c r="B285" s="4" t="s">
        <v>656</v>
      </c>
      <c r="C285" s="18" t="s">
        <v>161</v>
      </c>
      <c r="D285" s="3" t="s">
        <v>684</v>
      </c>
      <c r="E285" s="60">
        <f>(460.27+853.46)</f>
        <v>1313.73</v>
      </c>
    </row>
    <row r="286" spans="1:5" x14ac:dyDescent="0.3">
      <c r="A286" s="4" t="s">
        <v>183</v>
      </c>
      <c r="B286" s="4" t="s">
        <v>656</v>
      </c>
      <c r="C286" s="18" t="s">
        <v>161</v>
      </c>
      <c r="D286" s="3" t="s">
        <v>684</v>
      </c>
      <c r="E286" s="60">
        <f>(4.37+0.46)</f>
        <v>4.83</v>
      </c>
    </row>
    <row r="287" spans="1:5" x14ac:dyDescent="0.3">
      <c r="A287" s="4" t="s">
        <v>184</v>
      </c>
      <c r="B287" s="4" t="s">
        <v>656</v>
      </c>
      <c r="C287" s="18" t="s">
        <v>161</v>
      </c>
      <c r="D287" s="3" t="s">
        <v>684</v>
      </c>
      <c r="E287" s="60">
        <v>19.512989999999999</v>
      </c>
    </row>
    <row r="288" spans="1:5" x14ac:dyDescent="0.3">
      <c r="A288" s="4" t="s">
        <v>380</v>
      </c>
      <c r="B288" s="4" t="s">
        <v>656</v>
      </c>
      <c r="C288" s="18" t="s">
        <v>161</v>
      </c>
      <c r="D288" s="3" t="s">
        <v>684</v>
      </c>
      <c r="E288" s="60">
        <f>(0.02+0.04)</f>
        <v>0.06</v>
      </c>
    </row>
    <row r="289" spans="1:5" x14ac:dyDescent="0.3">
      <c r="A289" s="4" t="s">
        <v>186</v>
      </c>
      <c r="B289" s="4" t="s">
        <v>656</v>
      </c>
      <c r="C289" s="18" t="s">
        <v>161</v>
      </c>
      <c r="D289" s="3" t="s">
        <v>684</v>
      </c>
      <c r="E289" s="60">
        <v>159.77016300000003</v>
      </c>
    </row>
    <row r="290" spans="1:5" x14ac:dyDescent="0.3">
      <c r="A290" s="14" t="s">
        <v>381</v>
      </c>
      <c r="B290" s="14" t="s">
        <v>655</v>
      </c>
      <c r="C290" s="14" t="s">
        <v>382</v>
      </c>
      <c r="D290" s="33">
        <v>43009</v>
      </c>
      <c r="E290" s="61">
        <v>1025</v>
      </c>
    </row>
    <row r="291" spans="1:5" x14ac:dyDescent="0.3">
      <c r="A291" s="4" t="s">
        <v>383</v>
      </c>
      <c r="B291" s="4" t="s">
        <v>656</v>
      </c>
      <c r="C291" s="18" t="s">
        <v>161</v>
      </c>
      <c r="D291" s="3" t="s">
        <v>684</v>
      </c>
      <c r="E291" s="60">
        <v>1.8518081738859687E-2</v>
      </c>
    </row>
    <row r="292" spans="1:5" x14ac:dyDescent="0.3">
      <c r="A292" s="4" t="s">
        <v>197</v>
      </c>
      <c r="B292" s="4" t="s">
        <v>656</v>
      </c>
      <c r="C292" s="18" t="s">
        <v>161</v>
      </c>
      <c r="D292" s="3" t="s">
        <v>684</v>
      </c>
      <c r="E292" s="60">
        <v>3.7036163477719375E-2</v>
      </c>
    </row>
    <row r="293" spans="1:5" x14ac:dyDescent="0.3">
      <c r="A293" s="4" t="s">
        <v>384</v>
      </c>
      <c r="B293" s="4" t="s">
        <v>655</v>
      </c>
      <c r="C293" s="18" t="s">
        <v>30</v>
      </c>
      <c r="D293" s="28">
        <v>43073</v>
      </c>
      <c r="E293" s="13">
        <v>2677.5</v>
      </c>
    </row>
    <row r="294" spans="1:5" x14ac:dyDescent="0.3">
      <c r="A294" s="4" t="s">
        <v>385</v>
      </c>
      <c r="B294" s="4" t="s">
        <v>656</v>
      </c>
      <c r="C294" s="18" t="s">
        <v>161</v>
      </c>
      <c r="D294" s="3" t="s">
        <v>684</v>
      </c>
      <c r="E294" s="60">
        <v>44.723239</v>
      </c>
    </row>
    <row r="295" spans="1:5" x14ac:dyDescent="0.3">
      <c r="A295" s="4" t="s">
        <v>386</v>
      </c>
      <c r="B295" s="4" t="s">
        <v>656</v>
      </c>
      <c r="C295" s="18" t="s">
        <v>161</v>
      </c>
      <c r="D295" s="3" t="s">
        <v>684</v>
      </c>
      <c r="E295" s="60">
        <v>1.46</v>
      </c>
    </row>
    <row r="296" spans="1:5" x14ac:dyDescent="0.3">
      <c r="A296" s="4" t="s">
        <v>135</v>
      </c>
      <c r="B296" s="4" t="s">
        <v>655</v>
      </c>
      <c r="C296" s="18" t="s">
        <v>387</v>
      </c>
      <c r="D296" s="28">
        <v>43083</v>
      </c>
      <c r="E296" s="13">
        <v>1534.25</v>
      </c>
    </row>
    <row r="297" spans="1:5" x14ac:dyDescent="0.3">
      <c r="A297" s="4" t="s">
        <v>207</v>
      </c>
      <c r="B297" s="4" t="s">
        <v>656</v>
      </c>
      <c r="C297" s="18" t="s">
        <v>161</v>
      </c>
      <c r="D297" s="3" t="s">
        <v>684</v>
      </c>
      <c r="E297" s="60">
        <f>(398.45+437.12)</f>
        <v>835.56999999999994</v>
      </c>
    </row>
    <row r="298" spans="1:5" x14ac:dyDescent="0.3">
      <c r="A298" s="4" t="s">
        <v>211</v>
      </c>
      <c r="B298" s="4" t="s">
        <v>656</v>
      </c>
      <c r="C298" s="18" t="s">
        <v>161</v>
      </c>
      <c r="D298" s="3" t="s">
        <v>684</v>
      </c>
      <c r="E298" s="60">
        <f>(5.41+10.52)</f>
        <v>15.93</v>
      </c>
    </row>
    <row r="299" spans="1:5" x14ac:dyDescent="0.3">
      <c r="A299" s="4" t="s">
        <v>388</v>
      </c>
      <c r="B299" s="4" t="s">
        <v>656</v>
      </c>
      <c r="C299" s="18" t="s">
        <v>161</v>
      </c>
      <c r="D299" s="3" t="s">
        <v>684</v>
      </c>
      <c r="E299" s="60">
        <v>11.47</v>
      </c>
    </row>
    <row r="300" spans="1:5" x14ac:dyDescent="0.3">
      <c r="A300" s="4" t="s">
        <v>214</v>
      </c>
      <c r="B300" s="4" t="s">
        <v>656</v>
      </c>
      <c r="C300" s="18" t="s">
        <v>161</v>
      </c>
      <c r="D300" s="3" t="s">
        <v>684</v>
      </c>
      <c r="E300" s="60">
        <v>195.24451000000002</v>
      </c>
    </row>
    <row r="301" spans="1:5" x14ac:dyDescent="0.3">
      <c r="A301" s="4" t="s">
        <v>215</v>
      </c>
      <c r="B301" s="4" t="s">
        <v>655</v>
      </c>
      <c r="C301" s="18" t="s">
        <v>216</v>
      </c>
      <c r="D301" s="28">
        <v>43016</v>
      </c>
      <c r="E301" s="13">
        <v>0</v>
      </c>
    </row>
    <row r="302" spans="1:5" x14ac:dyDescent="0.3">
      <c r="A302" s="4" t="s">
        <v>105</v>
      </c>
      <c r="B302" s="4" t="s">
        <v>655</v>
      </c>
      <c r="C302" s="18" t="s">
        <v>387</v>
      </c>
      <c r="D302" s="28">
        <v>43082</v>
      </c>
      <c r="E302" s="13">
        <v>1578.02</v>
      </c>
    </row>
    <row r="303" spans="1:5" x14ac:dyDescent="0.3">
      <c r="A303" s="4" t="s">
        <v>389</v>
      </c>
      <c r="B303" s="4" t="s">
        <v>655</v>
      </c>
      <c r="C303" s="18" t="s">
        <v>30</v>
      </c>
      <c r="D303" s="28">
        <v>43040</v>
      </c>
      <c r="E303" s="13">
        <v>4490</v>
      </c>
    </row>
    <row r="304" spans="1:5" x14ac:dyDescent="0.3">
      <c r="A304" s="4" t="s">
        <v>390</v>
      </c>
      <c r="B304" s="4" t="s">
        <v>656</v>
      </c>
      <c r="C304" s="18" t="s">
        <v>161</v>
      </c>
      <c r="D304" s="3" t="s">
        <v>684</v>
      </c>
      <c r="E304" s="60">
        <v>13.968976000000001</v>
      </c>
    </row>
    <row r="305" spans="1:5" x14ac:dyDescent="0.3">
      <c r="A305" s="4" t="s">
        <v>391</v>
      </c>
      <c r="B305" s="4" t="s">
        <v>655</v>
      </c>
      <c r="C305" s="18" t="s">
        <v>228</v>
      </c>
      <c r="D305" s="28">
        <v>43080</v>
      </c>
      <c r="E305" s="13">
        <v>2817.75</v>
      </c>
    </row>
    <row r="306" spans="1:5" x14ac:dyDescent="0.3">
      <c r="A306" s="4" t="s">
        <v>223</v>
      </c>
      <c r="B306" s="4" t="s">
        <v>656</v>
      </c>
      <c r="C306" s="18" t="s">
        <v>161</v>
      </c>
      <c r="D306" s="3" t="s">
        <v>684</v>
      </c>
      <c r="E306" s="60">
        <v>1.2328700000000001</v>
      </c>
    </row>
    <row r="307" spans="1:5" x14ac:dyDescent="0.3">
      <c r="A307" s="4" t="s">
        <v>392</v>
      </c>
      <c r="B307" s="4" t="s">
        <v>656</v>
      </c>
      <c r="C307" s="18" t="s">
        <v>161</v>
      </c>
      <c r="D307" s="3" t="s">
        <v>684</v>
      </c>
      <c r="E307" s="60">
        <v>3.3232629999999999</v>
      </c>
    </row>
    <row r="308" spans="1:5" x14ac:dyDescent="0.3">
      <c r="A308" s="4" t="s">
        <v>393</v>
      </c>
      <c r="B308" s="4" t="s">
        <v>656</v>
      </c>
      <c r="C308" s="18" t="s">
        <v>161</v>
      </c>
      <c r="D308" s="3" t="s">
        <v>684</v>
      </c>
      <c r="E308" s="60">
        <v>23.314264909224345</v>
      </c>
    </row>
    <row r="309" spans="1:5" x14ac:dyDescent="0.3">
      <c r="A309" s="4" t="s">
        <v>224</v>
      </c>
      <c r="B309" s="4" t="s">
        <v>656</v>
      </c>
      <c r="C309" s="18" t="s">
        <v>161</v>
      </c>
      <c r="D309" s="3" t="s">
        <v>684</v>
      </c>
      <c r="E309" s="60">
        <v>0.87306100000000009</v>
      </c>
    </row>
    <row r="310" spans="1:5" x14ac:dyDescent="0.3">
      <c r="A310" s="4" t="s">
        <v>394</v>
      </c>
      <c r="B310" s="4" t="s">
        <v>656</v>
      </c>
      <c r="C310" s="18" t="s">
        <v>161</v>
      </c>
      <c r="D310" s="3" t="s">
        <v>684</v>
      </c>
      <c r="E310" s="60">
        <v>4388.0313759999999</v>
      </c>
    </row>
    <row r="311" spans="1:5" x14ac:dyDescent="0.3">
      <c r="A311" s="4" t="s">
        <v>226</v>
      </c>
      <c r="B311" s="4" t="s">
        <v>656</v>
      </c>
      <c r="C311" s="18" t="s">
        <v>161</v>
      </c>
      <c r="D311" s="3" t="s">
        <v>684</v>
      </c>
      <c r="E311" s="60">
        <v>11.614875</v>
      </c>
    </row>
    <row r="312" spans="1:5" x14ac:dyDescent="0.3">
      <c r="A312" s="4" t="s">
        <v>395</v>
      </c>
      <c r="B312" s="4" t="s">
        <v>655</v>
      </c>
      <c r="C312" s="18" t="s">
        <v>30</v>
      </c>
      <c r="D312" s="28">
        <v>43073</v>
      </c>
      <c r="E312" s="13">
        <v>2295</v>
      </c>
    </row>
    <row r="313" spans="1:5" x14ac:dyDescent="0.3">
      <c r="A313" s="4" t="s">
        <v>229</v>
      </c>
      <c r="B313" s="4" t="s">
        <v>656</v>
      </c>
      <c r="C313" s="18" t="s">
        <v>161</v>
      </c>
      <c r="D313" s="3" t="s">
        <v>684</v>
      </c>
      <c r="E313" s="60">
        <f>(1.87+8.11)</f>
        <v>9.98</v>
      </c>
    </row>
    <row r="314" spans="1:5" x14ac:dyDescent="0.3">
      <c r="A314" s="4" t="s">
        <v>396</v>
      </c>
      <c r="B314" s="4" t="s">
        <v>656</v>
      </c>
      <c r="C314" s="18" t="s">
        <v>161</v>
      </c>
      <c r="D314" s="3" t="s">
        <v>684</v>
      </c>
      <c r="E314" s="60">
        <v>2269.14</v>
      </c>
    </row>
    <row r="315" spans="1:5" x14ac:dyDescent="0.3">
      <c r="A315" s="4" t="s">
        <v>397</v>
      </c>
      <c r="B315" s="4" t="s">
        <v>655</v>
      </c>
      <c r="C315" s="18" t="s">
        <v>30</v>
      </c>
      <c r="D315" s="28">
        <v>43091</v>
      </c>
      <c r="E315" s="13">
        <v>1335.72</v>
      </c>
    </row>
    <row r="316" spans="1:5" x14ac:dyDescent="0.3">
      <c r="A316" s="4" t="s">
        <v>398</v>
      </c>
      <c r="B316" s="4" t="s">
        <v>656</v>
      </c>
      <c r="C316" s="18" t="s">
        <v>161</v>
      </c>
      <c r="D316" s="3" t="s">
        <v>684</v>
      </c>
      <c r="E316" s="60">
        <v>2.0499999999999998</v>
      </c>
    </row>
    <row r="317" spans="1:5" x14ac:dyDescent="0.3">
      <c r="A317" s="4" t="s">
        <v>234</v>
      </c>
      <c r="B317" s="4" t="s">
        <v>656</v>
      </c>
      <c r="C317" s="18" t="s">
        <v>161</v>
      </c>
      <c r="D317" s="3" t="s">
        <v>684</v>
      </c>
      <c r="E317" s="60">
        <v>47.145294000000007</v>
      </c>
    </row>
    <row r="318" spans="1:5" x14ac:dyDescent="0.3">
      <c r="A318" s="4" t="s">
        <v>235</v>
      </c>
      <c r="B318" s="4" t="s">
        <v>656</v>
      </c>
      <c r="C318" s="18" t="s">
        <v>161</v>
      </c>
      <c r="D318" s="3" t="s">
        <v>684</v>
      </c>
      <c r="E318" s="60">
        <f>(522.19+96.03)</f>
        <v>618.22</v>
      </c>
    </row>
    <row r="319" spans="1:5" x14ac:dyDescent="0.3">
      <c r="A319" s="4" t="s">
        <v>236</v>
      </c>
      <c r="B319" s="4" t="s">
        <v>656</v>
      </c>
      <c r="C319" s="18" t="s">
        <v>161</v>
      </c>
      <c r="D319" s="3" t="s">
        <v>684</v>
      </c>
      <c r="E319" s="60">
        <f>(6.35+47.8)</f>
        <v>54.15</v>
      </c>
    </row>
    <row r="320" spans="1:5" x14ac:dyDescent="0.3">
      <c r="A320" s="4" t="s">
        <v>243</v>
      </c>
      <c r="B320" s="4" t="s">
        <v>656</v>
      </c>
      <c r="C320" s="18" t="s">
        <v>161</v>
      </c>
      <c r="D320" s="3" t="s">
        <v>684</v>
      </c>
      <c r="E320" s="60">
        <f>(69.45+145.88+64.58)</f>
        <v>279.90999999999997</v>
      </c>
    </row>
    <row r="321" spans="1:5" x14ac:dyDescent="0.3">
      <c r="A321" s="4" t="s">
        <v>244</v>
      </c>
      <c r="B321" s="4" t="s">
        <v>656</v>
      </c>
      <c r="C321" s="18" t="s">
        <v>161</v>
      </c>
      <c r="D321" s="3" t="s">
        <v>684</v>
      </c>
      <c r="E321" s="60">
        <f>(13.47+76.19)</f>
        <v>89.66</v>
      </c>
    </row>
    <row r="322" spans="1:5" x14ac:dyDescent="0.3">
      <c r="A322" s="4" t="s">
        <v>245</v>
      </c>
      <c r="B322" s="4" t="s">
        <v>656</v>
      </c>
      <c r="C322" s="18" t="s">
        <v>161</v>
      </c>
      <c r="D322" s="3" t="s">
        <v>684</v>
      </c>
      <c r="E322" s="60">
        <v>127.49499900000002</v>
      </c>
    </row>
    <row r="323" spans="1:5" x14ac:dyDescent="0.3">
      <c r="A323" s="4" t="s">
        <v>252</v>
      </c>
      <c r="B323" s="4" t="s">
        <v>656</v>
      </c>
      <c r="C323" s="18" t="s">
        <v>161</v>
      </c>
      <c r="D323" s="3" t="s">
        <v>684</v>
      </c>
      <c r="E323" s="60">
        <f>(484.06+2087.6)</f>
        <v>2571.66</v>
      </c>
    </row>
    <row r="324" spans="1:5" x14ac:dyDescent="0.3">
      <c r="A324" s="4" t="s">
        <v>253</v>
      </c>
      <c r="B324" s="4" t="s">
        <v>656</v>
      </c>
      <c r="C324" s="18" t="s">
        <v>161</v>
      </c>
      <c r="D324" s="3" t="s">
        <v>684</v>
      </c>
      <c r="E324" s="60">
        <v>0.33077000000000001</v>
      </c>
    </row>
    <row r="325" spans="1:5" x14ac:dyDescent="0.3">
      <c r="A325" s="4" t="s">
        <v>254</v>
      </c>
      <c r="B325" s="4" t="s">
        <v>655</v>
      </c>
      <c r="C325" s="18" t="s">
        <v>399</v>
      </c>
      <c r="D325" s="28">
        <v>43012</v>
      </c>
      <c r="E325" s="13">
        <v>4454</v>
      </c>
    </row>
    <row r="326" spans="1:5" x14ac:dyDescent="0.3">
      <c r="A326" s="4" t="s">
        <v>400</v>
      </c>
      <c r="B326" s="4" t="s">
        <v>656</v>
      </c>
      <c r="C326" s="18" t="s">
        <v>161</v>
      </c>
      <c r="D326" s="3" t="s">
        <v>684</v>
      </c>
      <c r="E326" s="60">
        <v>956.93849999999998</v>
      </c>
    </row>
    <row r="327" spans="1:5" x14ac:dyDescent="0.3">
      <c r="A327" s="4" t="s">
        <v>33</v>
      </c>
      <c r="B327" s="4" t="s">
        <v>655</v>
      </c>
      <c r="C327" s="18" t="s">
        <v>26</v>
      </c>
      <c r="D327" s="28">
        <v>43087</v>
      </c>
      <c r="E327" s="13">
        <v>2244</v>
      </c>
    </row>
    <row r="328" spans="1:5" x14ac:dyDescent="0.3">
      <c r="A328" s="4" t="s">
        <v>401</v>
      </c>
      <c r="B328" s="4" t="s">
        <v>656</v>
      </c>
      <c r="C328" s="18" t="s">
        <v>161</v>
      </c>
      <c r="D328" s="3" t="s">
        <v>684</v>
      </c>
      <c r="E328" s="60">
        <v>0.22221698086631625</v>
      </c>
    </row>
    <row r="329" spans="1:5" x14ac:dyDescent="0.3">
      <c r="A329" s="4" t="s">
        <v>259</v>
      </c>
      <c r="B329" s="4" t="s">
        <v>656</v>
      </c>
      <c r="C329" s="18" t="s">
        <v>161</v>
      </c>
      <c r="D329" s="3" t="s">
        <v>684</v>
      </c>
      <c r="E329" s="60">
        <f>(562.86+257.99)</f>
        <v>820.85</v>
      </c>
    </row>
    <row r="330" spans="1:5" x14ac:dyDescent="0.3">
      <c r="A330" s="4" t="s">
        <v>402</v>
      </c>
      <c r="B330" s="4" t="s">
        <v>656</v>
      </c>
      <c r="C330" s="18" t="s">
        <v>161</v>
      </c>
      <c r="D330" s="3" t="s">
        <v>684</v>
      </c>
      <c r="E330" s="60">
        <v>30.76</v>
      </c>
    </row>
    <row r="331" spans="1:5" x14ac:dyDescent="0.3">
      <c r="A331" s="4" t="s">
        <v>269</v>
      </c>
      <c r="B331" s="4" t="s">
        <v>656</v>
      </c>
      <c r="C331" s="18" t="s">
        <v>161</v>
      </c>
      <c r="D331" s="3" t="s">
        <v>684</v>
      </c>
      <c r="E331" s="60">
        <f>(36.57+602.58+42.98)</f>
        <v>682.13000000000011</v>
      </c>
    </row>
    <row r="332" spans="1:5" x14ac:dyDescent="0.3">
      <c r="A332" s="4" t="s">
        <v>270</v>
      </c>
      <c r="B332" s="4" t="s">
        <v>656</v>
      </c>
      <c r="C332" s="18" t="s">
        <v>161</v>
      </c>
      <c r="D332" s="3" t="s">
        <v>684</v>
      </c>
      <c r="E332" s="60">
        <v>0.94442216868184414</v>
      </c>
    </row>
    <row r="333" spans="1:5" x14ac:dyDescent="0.3">
      <c r="A333" s="37" t="s">
        <v>403</v>
      </c>
      <c r="B333" s="37" t="s">
        <v>655</v>
      </c>
      <c r="C333" s="76" t="s">
        <v>26</v>
      </c>
      <c r="D333" s="52">
        <v>43064</v>
      </c>
      <c r="E333" s="57">
        <v>2000</v>
      </c>
    </row>
    <row r="334" spans="1:5" x14ac:dyDescent="0.3">
      <c r="A334" s="4" t="s">
        <v>404</v>
      </c>
      <c r="B334" s="4" t="s">
        <v>656</v>
      </c>
      <c r="C334" s="18" t="s">
        <v>161</v>
      </c>
      <c r="D334" s="3" t="s">
        <v>684</v>
      </c>
      <c r="E334" s="60">
        <v>0.87306100000000009</v>
      </c>
    </row>
    <row r="335" spans="1:5" x14ac:dyDescent="0.3">
      <c r="A335" s="4" t="s">
        <v>273</v>
      </c>
      <c r="B335" s="4" t="s">
        <v>656</v>
      </c>
      <c r="C335" s="18" t="s">
        <v>161</v>
      </c>
      <c r="D335" s="3" t="s">
        <v>684</v>
      </c>
      <c r="E335" s="60">
        <f>(0.04+2.43)</f>
        <v>2.4700000000000002</v>
      </c>
    </row>
    <row r="336" spans="1:5" x14ac:dyDescent="0.3">
      <c r="A336" s="4" t="s">
        <v>274</v>
      </c>
      <c r="B336" s="4" t="s">
        <v>656</v>
      </c>
      <c r="C336" s="18" t="s">
        <v>161</v>
      </c>
      <c r="D336" s="3" t="s">
        <v>684</v>
      </c>
      <c r="E336" s="60">
        <v>0.18042000000000002</v>
      </c>
    </row>
    <row r="337" spans="1:5" x14ac:dyDescent="0.3">
      <c r="A337" s="4" t="s">
        <v>405</v>
      </c>
      <c r="B337" s="4" t="s">
        <v>656</v>
      </c>
      <c r="C337" s="18" t="s">
        <v>161</v>
      </c>
      <c r="D337" s="3" t="s">
        <v>684</v>
      </c>
      <c r="E337" s="60">
        <v>141.68</v>
      </c>
    </row>
    <row r="338" spans="1:5" x14ac:dyDescent="0.3">
      <c r="A338" s="4" t="s">
        <v>406</v>
      </c>
      <c r="B338" s="4" t="s">
        <v>656</v>
      </c>
      <c r="C338" s="18" t="s">
        <v>161</v>
      </c>
      <c r="D338" s="3" t="s">
        <v>684</v>
      </c>
      <c r="E338" s="60">
        <v>26.49</v>
      </c>
    </row>
    <row r="339" spans="1:5" x14ac:dyDescent="0.3">
      <c r="A339" s="4" t="s">
        <v>281</v>
      </c>
      <c r="B339" s="4" t="s">
        <v>656</v>
      </c>
      <c r="C339" s="18" t="s">
        <v>161</v>
      </c>
      <c r="D339" s="3" t="s">
        <v>684</v>
      </c>
      <c r="E339" s="60">
        <f>(4.24+1.38)</f>
        <v>5.62</v>
      </c>
    </row>
    <row r="340" spans="1:5" x14ac:dyDescent="0.3">
      <c r="A340" s="4" t="s">
        <v>286</v>
      </c>
      <c r="B340" s="4" t="s">
        <v>656</v>
      </c>
      <c r="C340" s="18" t="s">
        <v>161</v>
      </c>
      <c r="D340" s="3" t="s">
        <v>684</v>
      </c>
      <c r="E340" s="60">
        <f>(1348.88+3147.5)</f>
        <v>4496.38</v>
      </c>
    </row>
    <row r="341" spans="1:5" x14ac:dyDescent="0.3">
      <c r="A341" s="4" t="s">
        <v>407</v>
      </c>
      <c r="B341" s="4" t="s">
        <v>655</v>
      </c>
      <c r="C341" s="18" t="s">
        <v>26</v>
      </c>
      <c r="D341" s="28">
        <v>43039</v>
      </c>
      <c r="E341" s="13">
        <v>1170.45</v>
      </c>
    </row>
    <row r="342" spans="1:5" x14ac:dyDescent="0.3">
      <c r="A342" s="4" t="s">
        <v>408</v>
      </c>
      <c r="B342" s="4" t="s">
        <v>655</v>
      </c>
      <c r="C342" s="18" t="s">
        <v>399</v>
      </c>
      <c r="D342" s="28">
        <v>43012</v>
      </c>
      <c r="E342" s="13">
        <v>1767.4</v>
      </c>
    </row>
    <row r="343" spans="1:5" x14ac:dyDescent="0.3">
      <c r="A343" s="14" t="s">
        <v>683</v>
      </c>
      <c r="B343" s="14" t="s">
        <v>655</v>
      </c>
      <c r="C343" s="14" t="s">
        <v>28</v>
      </c>
      <c r="D343" s="33">
        <v>43080</v>
      </c>
      <c r="E343" s="61">
        <v>510</v>
      </c>
    </row>
    <row r="344" spans="1:5" x14ac:dyDescent="0.3">
      <c r="A344" s="4" t="s">
        <v>297</v>
      </c>
      <c r="B344" s="4" t="s">
        <v>656</v>
      </c>
      <c r="C344" s="18" t="s">
        <v>161</v>
      </c>
      <c r="D344" s="3" t="s">
        <v>684</v>
      </c>
      <c r="E344" s="60">
        <f>(119.69+78.52+495.72)</f>
        <v>693.93000000000006</v>
      </c>
    </row>
    <row r="345" spans="1:5" x14ac:dyDescent="0.3">
      <c r="A345" s="4" t="s">
        <v>298</v>
      </c>
      <c r="B345" s="4" t="s">
        <v>656</v>
      </c>
      <c r="C345" s="18" t="s">
        <v>161</v>
      </c>
      <c r="D345" s="3" t="s">
        <v>684</v>
      </c>
      <c r="E345" s="60">
        <f>(78.04+201.17+269)</f>
        <v>548.21</v>
      </c>
    </row>
    <row r="346" spans="1:5" x14ac:dyDescent="0.3">
      <c r="A346" s="4" t="s">
        <v>409</v>
      </c>
      <c r="B346" s="4" t="s">
        <v>656</v>
      </c>
      <c r="C346" s="18" t="s">
        <v>161</v>
      </c>
      <c r="D346" s="3" t="s">
        <v>684</v>
      </c>
      <c r="E346" s="60">
        <f>(167.8+817.69)</f>
        <v>985.49</v>
      </c>
    </row>
    <row r="347" spans="1:5" x14ac:dyDescent="0.3">
      <c r="A347" s="4" t="s">
        <v>410</v>
      </c>
      <c r="B347" s="4" t="s">
        <v>655</v>
      </c>
      <c r="C347" s="18" t="s">
        <v>411</v>
      </c>
      <c r="D347" s="28">
        <v>43080</v>
      </c>
      <c r="E347" s="13">
        <v>1062.5</v>
      </c>
    </row>
    <row r="348" spans="1:5" x14ac:dyDescent="0.3">
      <c r="A348" s="4" t="s">
        <v>412</v>
      </c>
      <c r="B348" s="4" t="s">
        <v>656</v>
      </c>
      <c r="C348" s="18" t="s">
        <v>161</v>
      </c>
      <c r="D348" s="3" t="s">
        <v>684</v>
      </c>
      <c r="E348" s="60">
        <f>(3.28+20.6)</f>
        <v>23.880000000000003</v>
      </c>
    </row>
    <row r="349" spans="1:5" x14ac:dyDescent="0.3">
      <c r="A349" s="4" t="s">
        <v>315</v>
      </c>
      <c r="B349" s="4" t="s">
        <v>656</v>
      </c>
      <c r="C349" s="18" t="s">
        <v>161</v>
      </c>
      <c r="D349" s="3" t="s">
        <v>684</v>
      </c>
      <c r="E349" s="60">
        <v>13.38115</v>
      </c>
    </row>
    <row r="350" spans="1:5" x14ac:dyDescent="0.3">
      <c r="A350" s="4" t="s">
        <v>316</v>
      </c>
      <c r="B350" s="4" t="s">
        <v>656</v>
      </c>
      <c r="C350" s="18" t="s">
        <v>161</v>
      </c>
      <c r="D350" s="3" t="s">
        <v>684</v>
      </c>
      <c r="E350" s="60">
        <v>927.62943000000007</v>
      </c>
    </row>
    <row r="351" spans="1:5" x14ac:dyDescent="0.3">
      <c r="A351" s="4" t="s">
        <v>318</v>
      </c>
      <c r="B351" s="4" t="s">
        <v>656</v>
      </c>
      <c r="C351" s="18" t="s">
        <v>161</v>
      </c>
      <c r="D351" s="3" t="s">
        <v>684</v>
      </c>
      <c r="E351" s="60">
        <v>33.979099999999995</v>
      </c>
    </row>
    <row r="352" spans="1:5" x14ac:dyDescent="0.3">
      <c r="A352" s="4" t="s">
        <v>319</v>
      </c>
      <c r="B352" s="4" t="s">
        <v>656</v>
      </c>
      <c r="C352" s="18" t="s">
        <v>161</v>
      </c>
      <c r="D352" s="3" t="s">
        <v>684</v>
      </c>
      <c r="E352" s="60">
        <v>515.61028999999996</v>
      </c>
    </row>
    <row r="353" spans="1:5" x14ac:dyDescent="0.3">
      <c r="A353" s="4" t="s">
        <v>413</v>
      </c>
      <c r="B353" s="4" t="s">
        <v>655</v>
      </c>
      <c r="C353" s="18" t="s">
        <v>387</v>
      </c>
      <c r="D353" s="28">
        <v>43076</v>
      </c>
      <c r="E353" s="13">
        <v>4379.2</v>
      </c>
    </row>
    <row r="354" spans="1:5" x14ac:dyDescent="0.3">
      <c r="A354" s="4" t="s">
        <v>322</v>
      </c>
      <c r="B354" s="4" t="s">
        <v>656</v>
      </c>
      <c r="C354" s="18" t="s">
        <v>161</v>
      </c>
      <c r="D354" s="3" t="s">
        <v>684</v>
      </c>
      <c r="E354" s="60">
        <f>(729.41+137.3+114.75)</f>
        <v>981.46</v>
      </c>
    </row>
    <row r="355" spans="1:5" x14ac:dyDescent="0.3">
      <c r="A355" s="4" t="s">
        <v>323</v>
      </c>
      <c r="B355" s="4" t="s">
        <v>656</v>
      </c>
      <c r="C355" s="18" t="s">
        <v>161</v>
      </c>
      <c r="D355" s="3" t="s">
        <v>684</v>
      </c>
      <c r="E355" s="60">
        <f>(21.83+160.75+166.79)</f>
        <v>349.37</v>
      </c>
    </row>
    <row r="356" spans="1:5" x14ac:dyDescent="0.3">
      <c r="A356" s="4" t="s">
        <v>324</v>
      </c>
      <c r="B356" s="4" t="s">
        <v>656</v>
      </c>
      <c r="C356" s="18" t="s">
        <v>161</v>
      </c>
      <c r="D356" s="3" t="s">
        <v>684</v>
      </c>
      <c r="E356" s="60">
        <f>(28.5+37.17+140.31)</f>
        <v>205.98000000000002</v>
      </c>
    </row>
    <row r="357" spans="1:5" x14ac:dyDescent="0.3">
      <c r="A357" s="4" t="s">
        <v>414</v>
      </c>
      <c r="B357" s="4" t="s">
        <v>656</v>
      </c>
      <c r="C357" s="18" t="s">
        <v>161</v>
      </c>
      <c r="D357" s="3" t="s">
        <v>684</v>
      </c>
      <c r="E357" s="60">
        <v>476.238</v>
      </c>
    </row>
    <row r="358" spans="1:5" x14ac:dyDescent="0.3">
      <c r="A358" s="4" t="s">
        <v>415</v>
      </c>
      <c r="B358" s="4" t="s">
        <v>656</v>
      </c>
      <c r="C358" s="18" t="s">
        <v>161</v>
      </c>
      <c r="D358" s="3" t="s">
        <v>684</v>
      </c>
      <c r="E358" s="60">
        <v>783.33249400000011</v>
      </c>
    </row>
    <row r="359" spans="1:5" x14ac:dyDescent="0.3">
      <c r="A359" s="4" t="s">
        <v>328</v>
      </c>
      <c r="B359" s="4" t="s">
        <v>656</v>
      </c>
      <c r="C359" s="18" t="s">
        <v>161</v>
      </c>
      <c r="D359" s="3" t="s">
        <v>684</v>
      </c>
      <c r="E359" s="60">
        <v>1.0925668225927216</v>
      </c>
    </row>
    <row r="360" spans="1:5" x14ac:dyDescent="0.3">
      <c r="A360" s="4" t="s">
        <v>416</v>
      </c>
      <c r="B360" s="4" t="s">
        <v>656</v>
      </c>
      <c r="C360" s="18" t="s">
        <v>161</v>
      </c>
      <c r="D360" s="3" t="s">
        <v>684</v>
      </c>
      <c r="E360" s="60">
        <v>6.0139999999999999E-2</v>
      </c>
    </row>
    <row r="361" spans="1:5" x14ac:dyDescent="0.3">
      <c r="A361" s="4" t="s">
        <v>329</v>
      </c>
      <c r="B361" s="4" t="s">
        <v>656</v>
      </c>
      <c r="C361" s="18" t="s">
        <v>161</v>
      </c>
      <c r="D361" s="3" t="s">
        <v>684</v>
      </c>
      <c r="E361" s="60">
        <f>(2.85+44.26)</f>
        <v>47.11</v>
      </c>
    </row>
    <row r="362" spans="1:5" x14ac:dyDescent="0.3">
      <c r="A362" s="4" t="s">
        <v>330</v>
      </c>
      <c r="B362" s="4" t="s">
        <v>656</v>
      </c>
      <c r="C362" s="18" t="s">
        <v>161</v>
      </c>
      <c r="D362" s="3" t="s">
        <v>684</v>
      </c>
      <c r="E362" s="60">
        <f>(8.17+343.9)</f>
        <v>352.07</v>
      </c>
    </row>
    <row r="363" spans="1:5" x14ac:dyDescent="0.3">
      <c r="A363" s="4" t="s">
        <v>417</v>
      </c>
      <c r="B363" s="4" t="s">
        <v>655</v>
      </c>
      <c r="C363" s="18" t="s">
        <v>206</v>
      </c>
      <c r="D363" s="28">
        <v>43033</v>
      </c>
      <c r="E363" s="13">
        <v>690</v>
      </c>
    </row>
    <row r="364" spans="1:5" x14ac:dyDescent="0.3">
      <c r="A364" s="4" t="s">
        <v>417</v>
      </c>
      <c r="B364" s="4" t="s">
        <v>655</v>
      </c>
      <c r="C364" s="18" t="s">
        <v>206</v>
      </c>
      <c r="D364" s="28">
        <v>43068</v>
      </c>
      <c r="E364" s="13">
        <v>1149.32</v>
      </c>
    </row>
    <row r="365" spans="1:5" x14ac:dyDescent="0.3">
      <c r="A365" s="4" t="s">
        <v>418</v>
      </c>
      <c r="B365" s="4" t="s">
        <v>656</v>
      </c>
      <c r="C365" s="18" t="s">
        <v>161</v>
      </c>
      <c r="D365" s="3" t="s">
        <v>684</v>
      </c>
      <c r="E365" s="60">
        <v>200.16</v>
      </c>
    </row>
    <row r="366" spans="1:5" x14ac:dyDescent="0.3">
      <c r="A366" s="4" t="s">
        <v>337</v>
      </c>
      <c r="B366" s="4" t="s">
        <v>656</v>
      </c>
      <c r="C366" s="18" t="s">
        <v>161</v>
      </c>
      <c r="D366" s="3" t="s">
        <v>684</v>
      </c>
      <c r="E366" s="60">
        <v>22.221730000000001</v>
      </c>
    </row>
    <row r="367" spans="1:5" x14ac:dyDescent="0.3">
      <c r="A367" s="4" t="s">
        <v>339</v>
      </c>
      <c r="B367" s="4" t="s">
        <v>656</v>
      </c>
      <c r="C367" s="18" t="s">
        <v>161</v>
      </c>
      <c r="D367" s="3" t="s">
        <v>684</v>
      </c>
      <c r="E367" s="60">
        <v>1.29301</v>
      </c>
    </row>
    <row r="368" spans="1:5" x14ac:dyDescent="0.3">
      <c r="A368" s="4" t="s">
        <v>340</v>
      </c>
      <c r="B368" s="4" t="s">
        <v>656</v>
      </c>
      <c r="C368" s="18" t="s">
        <v>161</v>
      </c>
      <c r="D368" s="3" t="s">
        <v>684</v>
      </c>
      <c r="E368" s="60">
        <v>360.57419299999998</v>
      </c>
    </row>
    <row r="369" spans="1:5" x14ac:dyDescent="0.3">
      <c r="A369" s="4" t="s">
        <v>345</v>
      </c>
      <c r="B369" s="4" t="s">
        <v>656</v>
      </c>
      <c r="C369" s="18" t="s">
        <v>161</v>
      </c>
      <c r="D369" s="3" t="s">
        <v>684</v>
      </c>
      <c r="E369" s="60">
        <v>573.60107700000015</v>
      </c>
    </row>
    <row r="370" spans="1:5" x14ac:dyDescent="0.3">
      <c r="A370" s="4" t="s">
        <v>347</v>
      </c>
      <c r="B370" s="4" t="s">
        <v>656</v>
      </c>
      <c r="C370" s="18" t="s">
        <v>161</v>
      </c>
      <c r="D370" s="3" t="s">
        <v>684</v>
      </c>
      <c r="E370" s="60">
        <f>(17.07+330.88)</f>
        <v>347.95</v>
      </c>
    </row>
    <row r="371" spans="1:5" x14ac:dyDescent="0.3">
      <c r="A371" s="14" t="s">
        <v>419</v>
      </c>
      <c r="B371" s="14" t="s">
        <v>655</v>
      </c>
      <c r="C371" s="14" t="s">
        <v>28</v>
      </c>
      <c r="D371" s="33">
        <v>43067</v>
      </c>
      <c r="E371" s="61">
        <v>1250</v>
      </c>
    </row>
    <row r="372" spans="1:5" x14ac:dyDescent="0.3">
      <c r="A372" s="37" t="s">
        <v>420</v>
      </c>
      <c r="B372" s="37" t="s">
        <v>655</v>
      </c>
      <c r="C372" s="76" t="s">
        <v>399</v>
      </c>
      <c r="D372" s="52">
        <v>43018</v>
      </c>
      <c r="E372" s="57">
        <v>2100</v>
      </c>
    </row>
    <row r="373" spans="1:5" x14ac:dyDescent="0.3">
      <c r="A373" s="4" t="s">
        <v>350</v>
      </c>
      <c r="B373" s="4" t="s">
        <v>656</v>
      </c>
      <c r="C373" s="18" t="s">
        <v>161</v>
      </c>
      <c r="D373" s="3" t="s">
        <v>684</v>
      </c>
      <c r="E373" s="60">
        <v>3.09721</v>
      </c>
    </row>
    <row r="374" spans="1:5" x14ac:dyDescent="0.3">
      <c r="A374" s="14" t="s">
        <v>42</v>
      </c>
      <c r="B374" s="14" t="s">
        <v>655</v>
      </c>
      <c r="C374" s="14" t="s">
        <v>28</v>
      </c>
      <c r="D374" s="33">
        <v>43084</v>
      </c>
      <c r="E374" s="61">
        <v>510</v>
      </c>
    </row>
    <row r="375" spans="1:5" x14ac:dyDescent="0.3">
      <c r="A375" s="4" t="s">
        <v>352</v>
      </c>
      <c r="B375" s="4" t="s">
        <v>656</v>
      </c>
      <c r="C375" s="18" t="s">
        <v>161</v>
      </c>
      <c r="D375" s="3" t="s">
        <v>684</v>
      </c>
      <c r="E375" s="60">
        <v>7.1265900000000002</v>
      </c>
    </row>
    <row r="376" spans="1:5" x14ac:dyDescent="0.3">
      <c r="A376" s="4" t="s">
        <v>353</v>
      </c>
      <c r="B376" s="4" t="s">
        <v>656</v>
      </c>
      <c r="C376" s="18" t="s">
        <v>161</v>
      </c>
      <c r="D376" s="3" t="s">
        <v>684</v>
      </c>
      <c r="E376" s="60">
        <v>653.81200999999999</v>
      </c>
    </row>
    <row r="377" spans="1:5" x14ac:dyDescent="0.3">
      <c r="A377" s="4" t="s">
        <v>421</v>
      </c>
      <c r="B377" s="4" t="s">
        <v>656</v>
      </c>
      <c r="C377" s="18" t="s">
        <v>161</v>
      </c>
      <c r="D377" s="3" t="s">
        <v>684</v>
      </c>
      <c r="E377" s="60">
        <v>180.29971999999998</v>
      </c>
    </row>
    <row r="378" spans="1:5" x14ac:dyDescent="0.3">
      <c r="A378" s="4" t="s">
        <v>422</v>
      </c>
      <c r="B378" s="4" t="s">
        <v>656</v>
      </c>
      <c r="C378" s="18" t="s">
        <v>161</v>
      </c>
      <c r="D378" s="3" t="s">
        <v>684</v>
      </c>
      <c r="E378" s="60">
        <v>0.18</v>
      </c>
    </row>
    <row r="379" spans="1:5" x14ac:dyDescent="0.3">
      <c r="A379" s="4" t="s">
        <v>360</v>
      </c>
      <c r="B379" s="4" t="s">
        <v>656</v>
      </c>
      <c r="C379" s="18" t="s">
        <v>161</v>
      </c>
      <c r="D379" s="3" t="s">
        <v>684</v>
      </c>
      <c r="E379" s="60">
        <v>208.66157900000002</v>
      </c>
    </row>
    <row r="380" spans="1:5" x14ac:dyDescent="0.3">
      <c r="A380" s="4" t="s">
        <v>423</v>
      </c>
      <c r="B380" s="4" t="s">
        <v>656</v>
      </c>
      <c r="C380" s="18" t="s">
        <v>161</v>
      </c>
      <c r="D380" s="3" t="s">
        <v>684</v>
      </c>
      <c r="E380" s="60">
        <v>1513.887774</v>
      </c>
    </row>
    <row r="381" spans="1:5" x14ac:dyDescent="0.3">
      <c r="A381" s="4" t="s">
        <v>361</v>
      </c>
      <c r="B381" s="4" t="s">
        <v>656</v>
      </c>
      <c r="C381" s="18" t="s">
        <v>161</v>
      </c>
      <c r="D381" s="3" t="s">
        <v>684</v>
      </c>
      <c r="E381" s="60">
        <v>0.51119000000000003</v>
      </c>
    </row>
    <row r="382" spans="1:5" x14ac:dyDescent="0.3">
      <c r="A382" s="4" t="s">
        <v>362</v>
      </c>
      <c r="B382" s="4" t="s">
        <v>656</v>
      </c>
      <c r="C382" s="18" t="s">
        <v>161</v>
      </c>
      <c r="D382" s="3" t="s">
        <v>684</v>
      </c>
      <c r="E382" s="60">
        <f>(1.07+412.84)</f>
        <v>413.90999999999997</v>
      </c>
    </row>
    <row r="383" spans="1:5" x14ac:dyDescent="0.3">
      <c r="A383" s="4" t="s">
        <v>364</v>
      </c>
      <c r="B383" s="4" t="s">
        <v>656</v>
      </c>
      <c r="C383" s="18" t="s">
        <v>161</v>
      </c>
      <c r="D383" s="3" t="s">
        <v>684</v>
      </c>
      <c r="E383" s="60">
        <v>1.7461220000000002</v>
      </c>
    </row>
    <row r="384" spans="1:5" x14ac:dyDescent="0.3">
      <c r="A384" s="4" t="s">
        <v>365</v>
      </c>
      <c r="B384" s="4" t="s">
        <v>656</v>
      </c>
      <c r="C384" s="18" t="s">
        <v>161</v>
      </c>
      <c r="D384" s="3" t="s">
        <v>684</v>
      </c>
      <c r="E384" s="60">
        <f>(11.87+27.3)</f>
        <v>39.17</v>
      </c>
    </row>
    <row r="385" spans="1:5" x14ac:dyDescent="0.3">
      <c r="A385" s="4" t="s">
        <v>424</v>
      </c>
      <c r="B385" s="4" t="s">
        <v>656</v>
      </c>
      <c r="C385" s="18" t="s">
        <v>161</v>
      </c>
      <c r="D385" s="3" t="s">
        <v>684</v>
      </c>
      <c r="E385" s="60">
        <v>483.675794</v>
      </c>
    </row>
    <row r="386" spans="1:5" x14ac:dyDescent="0.3">
      <c r="A386" s="4" t="s">
        <v>367</v>
      </c>
      <c r="B386" s="4" t="s">
        <v>656</v>
      </c>
      <c r="C386" s="18" t="s">
        <v>161</v>
      </c>
      <c r="D386" s="3" t="s">
        <v>684</v>
      </c>
      <c r="E386" s="60">
        <v>577.94933106981091</v>
      </c>
    </row>
    <row r="387" spans="1:5" x14ac:dyDescent="0.3">
      <c r="A387" s="4" t="s">
        <v>371</v>
      </c>
      <c r="B387" s="4" t="s">
        <v>656</v>
      </c>
      <c r="C387" s="18" t="s">
        <v>161</v>
      </c>
      <c r="D387" s="3" t="s">
        <v>684</v>
      </c>
      <c r="E387" s="60">
        <f>(51.15+22.02)</f>
        <v>73.17</v>
      </c>
    </row>
    <row r="388" spans="1:5" x14ac:dyDescent="0.3">
      <c r="A388" s="4" t="s">
        <v>372</v>
      </c>
      <c r="B388" s="4" t="s">
        <v>656</v>
      </c>
      <c r="C388" s="18" t="s">
        <v>161</v>
      </c>
      <c r="D388" s="3" t="s">
        <v>684</v>
      </c>
      <c r="E388" s="60">
        <v>39.259562000000003</v>
      </c>
    </row>
    <row r="389" spans="1:5" x14ac:dyDescent="0.3">
      <c r="A389" s="4" t="s">
        <v>425</v>
      </c>
      <c r="B389" s="4" t="s">
        <v>656</v>
      </c>
      <c r="C389" s="18" t="s">
        <v>161</v>
      </c>
      <c r="D389" s="3" t="s">
        <v>684</v>
      </c>
      <c r="E389" s="60">
        <v>183.117436</v>
      </c>
    </row>
    <row r="390" spans="1:5" x14ac:dyDescent="0.3">
      <c r="A390" s="4" t="s">
        <v>374</v>
      </c>
      <c r="B390" s="4" t="s">
        <v>656</v>
      </c>
      <c r="C390" s="18" t="s">
        <v>161</v>
      </c>
      <c r="D390" s="3" t="s">
        <v>684</v>
      </c>
      <c r="E390" s="60">
        <v>72.476820000000004</v>
      </c>
    </row>
    <row r="391" spans="1:5" x14ac:dyDescent="0.3">
      <c r="A391" s="14" t="s">
        <v>426</v>
      </c>
      <c r="B391" s="14" t="s">
        <v>655</v>
      </c>
      <c r="C391" s="14" t="s">
        <v>559</v>
      </c>
      <c r="D391" s="33">
        <v>43070</v>
      </c>
      <c r="E391" s="61">
        <v>200</v>
      </c>
    </row>
    <row r="393" spans="1:5" x14ac:dyDescent="0.3">
      <c r="D393" s="55" t="s">
        <v>489</v>
      </c>
      <c r="E393" s="51">
        <f>SUM(E6:E392)</f>
        <v>340211.03297458368</v>
      </c>
    </row>
  </sheetData>
  <pageMargins left="0.7" right="0.7" top="0.78740157499999996" bottom="0.78740157499999996" header="0.3" footer="0.3"/>
  <pageSetup paperSize="8" scale="88" fitToHeight="0" orientation="portrait" verticalDpi="59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topLeftCell="A43" workbookViewId="0">
      <selection activeCell="A35" sqref="A35"/>
    </sheetView>
  </sheetViews>
  <sheetFormatPr baseColWidth="10" defaultColWidth="11.5546875" defaultRowHeight="15.6" x14ac:dyDescent="0.3"/>
  <cols>
    <col min="1" max="1" width="63.88671875" style="1" customWidth="1"/>
    <col min="2" max="2" width="17.109375" style="1" customWidth="1"/>
    <col min="3" max="3" width="36.109375" style="16" customWidth="1"/>
    <col min="4" max="4" width="26.33203125" style="21" customWidth="1"/>
    <col min="5" max="5" width="15.5546875" style="1" customWidth="1"/>
    <col min="6" max="16384" width="11.5546875" style="1"/>
  </cols>
  <sheetData>
    <row r="1" spans="1:5" ht="18" x14ac:dyDescent="0.35">
      <c r="A1" s="78" t="s">
        <v>660</v>
      </c>
      <c r="B1" s="78"/>
    </row>
    <row r="3" spans="1:5" ht="18" x14ac:dyDescent="0.35">
      <c r="A3" s="2" t="s">
        <v>640</v>
      </c>
      <c r="B3" s="2"/>
    </row>
    <row r="4" spans="1:5" ht="18" x14ac:dyDescent="0.35">
      <c r="A4" s="2"/>
      <c r="B4" s="2"/>
    </row>
    <row r="5" spans="1:5" x14ac:dyDescent="0.3">
      <c r="A5" s="7" t="s">
        <v>652</v>
      </c>
      <c r="B5" s="7" t="s">
        <v>654</v>
      </c>
      <c r="C5" s="8" t="s">
        <v>96</v>
      </c>
      <c r="D5" s="22" t="s">
        <v>653</v>
      </c>
      <c r="E5" s="22" t="s">
        <v>98</v>
      </c>
    </row>
    <row r="6" spans="1:5" x14ac:dyDescent="0.3">
      <c r="A6" s="9" t="s">
        <v>0</v>
      </c>
      <c r="B6" s="9" t="s">
        <v>655</v>
      </c>
      <c r="C6" s="17" t="s">
        <v>1</v>
      </c>
      <c r="D6" s="23">
        <v>42655</v>
      </c>
      <c r="E6" s="10">
        <v>3145</v>
      </c>
    </row>
    <row r="7" spans="1:5" x14ac:dyDescent="0.3">
      <c r="A7" s="11" t="s">
        <v>2</v>
      </c>
      <c r="B7" s="9" t="s">
        <v>655</v>
      </c>
      <c r="C7" s="11" t="s">
        <v>3</v>
      </c>
      <c r="D7" s="12">
        <v>42658</v>
      </c>
      <c r="E7" s="10">
        <v>1025</v>
      </c>
    </row>
    <row r="8" spans="1:5" x14ac:dyDescent="0.3">
      <c r="A8" s="4" t="s">
        <v>518</v>
      </c>
      <c r="B8" s="9" t="s">
        <v>655</v>
      </c>
      <c r="C8" s="18" t="s">
        <v>4</v>
      </c>
      <c r="D8" s="24" t="s">
        <v>5</v>
      </c>
      <c r="E8" s="13">
        <v>200</v>
      </c>
    </row>
    <row r="9" spans="1:5" x14ac:dyDescent="0.3">
      <c r="A9" s="4" t="s">
        <v>2</v>
      </c>
      <c r="B9" s="9" t="s">
        <v>655</v>
      </c>
      <c r="C9" s="18" t="s">
        <v>4</v>
      </c>
      <c r="D9" s="24" t="s">
        <v>6</v>
      </c>
      <c r="E9" s="13">
        <v>200</v>
      </c>
    </row>
    <row r="10" spans="1:5" x14ac:dyDescent="0.3">
      <c r="A10" s="4" t="s">
        <v>7</v>
      </c>
      <c r="B10" s="9" t="s">
        <v>655</v>
      </c>
      <c r="C10" s="18" t="s">
        <v>8</v>
      </c>
      <c r="D10" s="24">
        <v>42697</v>
      </c>
      <c r="E10" s="13">
        <v>796.65</v>
      </c>
    </row>
    <row r="11" spans="1:5" x14ac:dyDescent="0.3">
      <c r="A11" s="4" t="s">
        <v>9</v>
      </c>
      <c r="B11" s="9" t="s">
        <v>655</v>
      </c>
      <c r="C11" s="18" t="s">
        <v>8</v>
      </c>
      <c r="D11" s="24">
        <v>42697</v>
      </c>
      <c r="E11" s="13">
        <v>3491.7</v>
      </c>
    </row>
    <row r="12" spans="1:5" x14ac:dyDescent="0.3">
      <c r="A12" s="4" t="s">
        <v>10</v>
      </c>
      <c r="B12" s="9" t="s">
        <v>655</v>
      </c>
      <c r="C12" s="18" t="s">
        <v>8</v>
      </c>
      <c r="D12" s="24">
        <v>42697</v>
      </c>
      <c r="E12" s="13">
        <v>1203.45</v>
      </c>
    </row>
    <row r="13" spans="1:5" x14ac:dyDescent="0.3">
      <c r="A13" s="4" t="s">
        <v>11</v>
      </c>
      <c r="B13" s="9" t="s">
        <v>655</v>
      </c>
      <c r="C13" s="18" t="s">
        <v>8</v>
      </c>
      <c r="D13" s="24">
        <v>42697</v>
      </c>
      <c r="E13" s="13">
        <v>1745.85</v>
      </c>
    </row>
    <row r="14" spans="1:5" x14ac:dyDescent="0.3">
      <c r="A14" s="4" t="s">
        <v>12</v>
      </c>
      <c r="B14" s="9" t="s">
        <v>655</v>
      </c>
      <c r="C14" s="18" t="s">
        <v>8</v>
      </c>
      <c r="D14" s="24">
        <v>42697</v>
      </c>
      <c r="E14" s="13">
        <v>694.95</v>
      </c>
    </row>
    <row r="15" spans="1:5" x14ac:dyDescent="0.3">
      <c r="A15" s="4" t="s">
        <v>13</v>
      </c>
      <c r="B15" s="9" t="s">
        <v>655</v>
      </c>
      <c r="C15" s="18" t="s">
        <v>8</v>
      </c>
      <c r="D15" s="24">
        <v>42697</v>
      </c>
      <c r="E15" s="13">
        <v>2525.5500000000002</v>
      </c>
    </row>
    <row r="16" spans="1:5" x14ac:dyDescent="0.3">
      <c r="A16" s="4" t="s">
        <v>14</v>
      </c>
      <c r="B16" s="9" t="s">
        <v>655</v>
      </c>
      <c r="C16" s="18" t="s">
        <v>8</v>
      </c>
      <c r="D16" s="24">
        <v>42697</v>
      </c>
      <c r="E16" s="13">
        <v>2440.8000000000002</v>
      </c>
    </row>
    <row r="17" spans="1:5" x14ac:dyDescent="0.3">
      <c r="A17" s="4" t="s">
        <v>15</v>
      </c>
      <c r="B17" s="9" t="s">
        <v>655</v>
      </c>
      <c r="C17" s="18" t="s">
        <v>16</v>
      </c>
      <c r="D17" s="24">
        <v>42713</v>
      </c>
      <c r="E17" s="13">
        <v>4127.17</v>
      </c>
    </row>
    <row r="18" spans="1:5" x14ac:dyDescent="0.3">
      <c r="A18" s="4" t="s">
        <v>17</v>
      </c>
      <c r="B18" s="9" t="s">
        <v>655</v>
      </c>
      <c r="C18" s="18" t="s">
        <v>18</v>
      </c>
      <c r="D18" s="24">
        <v>42706</v>
      </c>
      <c r="E18" s="13">
        <v>1644.75</v>
      </c>
    </row>
    <row r="19" spans="1:5" x14ac:dyDescent="0.3">
      <c r="A19" s="4" t="s">
        <v>20</v>
      </c>
      <c r="B19" s="9" t="s">
        <v>656</v>
      </c>
      <c r="C19" s="19" t="s">
        <v>21</v>
      </c>
      <c r="D19" s="25" t="s">
        <v>97</v>
      </c>
      <c r="E19" s="13">
        <f>'[1]MTG BMASK gleich=berechnet'!I14</f>
        <v>9999.98</v>
      </c>
    </row>
    <row r="20" spans="1:5" x14ac:dyDescent="0.3">
      <c r="A20" s="4" t="s">
        <v>22</v>
      </c>
      <c r="B20" s="9" t="s">
        <v>655</v>
      </c>
      <c r="C20" s="18" t="s">
        <v>26</v>
      </c>
      <c r="D20" s="24">
        <v>42674</v>
      </c>
      <c r="E20" s="13">
        <v>1200</v>
      </c>
    </row>
    <row r="21" spans="1:5" x14ac:dyDescent="0.3">
      <c r="A21" s="4" t="s">
        <v>23</v>
      </c>
      <c r="B21" s="9" t="s">
        <v>655</v>
      </c>
      <c r="C21" s="18" t="s">
        <v>8</v>
      </c>
      <c r="D21" s="24">
        <v>42690</v>
      </c>
      <c r="E21" s="13">
        <v>3342.18</v>
      </c>
    </row>
    <row r="22" spans="1:5" x14ac:dyDescent="0.3">
      <c r="A22" s="11" t="s">
        <v>24</v>
      </c>
      <c r="B22" s="9" t="s">
        <v>655</v>
      </c>
      <c r="C22" s="11" t="s">
        <v>3</v>
      </c>
      <c r="D22" s="12">
        <v>42704</v>
      </c>
      <c r="E22" s="10">
        <v>2255</v>
      </c>
    </row>
    <row r="23" spans="1:5" x14ac:dyDescent="0.3">
      <c r="A23" s="9" t="s">
        <v>27</v>
      </c>
      <c r="B23" s="9" t="s">
        <v>655</v>
      </c>
      <c r="C23" s="17" t="s">
        <v>28</v>
      </c>
      <c r="D23" s="23">
        <v>42709</v>
      </c>
      <c r="E23" s="10">
        <v>470</v>
      </c>
    </row>
    <row r="24" spans="1:5" x14ac:dyDescent="0.3">
      <c r="A24" s="9" t="s">
        <v>29</v>
      </c>
      <c r="B24" s="9" t="s">
        <v>655</v>
      </c>
      <c r="C24" s="17" t="s">
        <v>30</v>
      </c>
      <c r="D24" s="74" t="s">
        <v>641</v>
      </c>
      <c r="E24" s="10">
        <v>2100</v>
      </c>
    </row>
    <row r="25" spans="1:5" x14ac:dyDescent="0.3">
      <c r="A25" s="4" t="s">
        <v>31</v>
      </c>
      <c r="B25" s="9" t="s">
        <v>655</v>
      </c>
      <c r="C25" s="18" t="s">
        <v>8</v>
      </c>
      <c r="D25" s="24">
        <v>42697</v>
      </c>
      <c r="E25" s="13">
        <v>1305.1500000000001</v>
      </c>
    </row>
    <row r="26" spans="1:5" x14ac:dyDescent="0.3">
      <c r="A26" s="11" t="s">
        <v>32</v>
      </c>
      <c r="B26" s="9" t="s">
        <v>655</v>
      </c>
      <c r="C26" s="11" t="s">
        <v>19</v>
      </c>
      <c r="D26" s="12">
        <v>42717</v>
      </c>
      <c r="E26" s="10">
        <v>1235</v>
      </c>
    </row>
    <row r="27" spans="1:5" x14ac:dyDescent="0.3">
      <c r="A27" s="4" t="s">
        <v>33</v>
      </c>
      <c r="B27" s="9" t="s">
        <v>655</v>
      </c>
      <c r="C27" s="18" t="s">
        <v>26</v>
      </c>
      <c r="D27" s="24">
        <v>42653</v>
      </c>
      <c r="E27" s="13">
        <v>2384.25</v>
      </c>
    </row>
    <row r="28" spans="1:5" x14ac:dyDescent="0.3">
      <c r="A28" s="4" t="s">
        <v>34</v>
      </c>
      <c r="B28" s="9" t="s">
        <v>655</v>
      </c>
      <c r="C28" s="18" t="s">
        <v>35</v>
      </c>
      <c r="D28" s="24">
        <v>42724</v>
      </c>
      <c r="E28" s="13">
        <v>1281.74</v>
      </c>
    </row>
    <row r="29" spans="1:5" x14ac:dyDescent="0.3">
      <c r="A29" s="4" t="s">
        <v>38</v>
      </c>
      <c r="B29" s="9" t="s">
        <v>655</v>
      </c>
      <c r="C29" s="18" t="s">
        <v>8</v>
      </c>
      <c r="D29" s="24">
        <v>42700</v>
      </c>
      <c r="E29" s="13">
        <v>4263.6000000000004</v>
      </c>
    </row>
    <row r="30" spans="1:5" x14ac:dyDescent="0.3">
      <c r="A30" s="9" t="s">
        <v>39</v>
      </c>
      <c r="B30" s="9" t="s">
        <v>655</v>
      </c>
      <c r="C30" s="17" t="s">
        <v>30</v>
      </c>
      <c r="D30" s="23">
        <v>42689</v>
      </c>
      <c r="E30" s="10">
        <v>2860</v>
      </c>
    </row>
    <row r="31" spans="1:5" x14ac:dyDescent="0.3">
      <c r="A31" s="14" t="s">
        <v>40</v>
      </c>
      <c r="B31" s="9" t="s">
        <v>655</v>
      </c>
      <c r="C31" s="18" t="s">
        <v>37</v>
      </c>
      <c r="D31" s="24">
        <v>42676</v>
      </c>
      <c r="E31" s="13">
        <v>994.84</v>
      </c>
    </row>
    <row r="32" spans="1:5" x14ac:dyDescent="0.3">
      <c r="A32" s="4" t="s">
        <v>41</v>
      </c>
      <c r="B32" s="9" t="s">
        <v>656</v>
      </c>
      <c r="C32" s="19" t="s">
        <v>21</v>
      </c>
      <c r="D32" s="25" t="s">
        <v>97</v>
      </c>
      <c r="E32" s="13">
        <f>'[1]MTG BMASK gleich=berechnet'!I31</f>
        <v>7.5679300941343053</v>
      </c>
    </row>
    <row r="33" spans="1:8" x14ac:dyDescent="0.3">
      <c r="A33" s="4" t="s">
        <v>483</v>
      </c>
      <c r="B33" s="9" t="s">
        <v>655</v>
      </c>
      <c r="C33" s="19" t="s">
        <v>28</v>
      </c>
      <c r="D33" s="24">
        <v>42674</v>
      </c>
      <c r="E33" s="13">
        <v>350</v>
      </c>
      <c r="H33" s="1" t="s">
        <v>643</v>
      </c>
    </row>
    <row r="34" spans="1:8" x14ac:dyDescent="0.3">
      <c r="A34" s="4" t="s">
        <v>42</v>
      </c>
      <c r="B34" s="9" t="s">
        <v>655</v>
      </c>
      <c r="C34" s="19" t="s">
        <v>28</v>
      </c>
      <c r="D34" s="24">
        <v>42709</v>
      </c>
      <c r="E34" s="13">
        <v>500</v>
      </c>
    </row>
    <row r="35" spans="1:8" x14ac:dyDescent="0.3">
      <c r="A35" s="4" t="s">
        <v>43</v>
      </c>
      <c r="B35" s="9" t="s">
        <v>655</v>
      </c>
      <c r="C35" s="18" t="s">
        <v>8</v>
      </c>
      <c r="D35" s="24">
        <v>42691</v>
      </c>
      <c r="E35" s="13">
        <v>3189.2</v>
      </c>
    </row>
    <row r="36" spans="1:8" x14ac:dyDescent="0.3">
      <c r="A36" s="9" t="s">
        <v>44</v>
      </c>
      <c r="B36" s="9" t="s">
        <v>655</v>
      </c>
      <c r="C36" s="17" t="s">
        <v>30</v>
      </c>
      <c r="D36" s="23">
        <v>42720</v>
      </c>
      <c r="E36" s="10">
        <v>2500</v>
      </c>
    </row>
    <row r="37" spans="1:8" x14ac:dyDescent="0.3">
      <c r="A37" s="4" t="s">
        <v>45</v>
      </c>
      <c r="B37" s="9" t="s">
        <v>655</v>
      </c>
      <c r="C37" s="18" t="s">
        <v>8</v>
      </c>
      <c r="D37" s="24">
        <v>42697</v>
      </c>
      <c r="E37" s="13">
        <v>2745.9</v>
      </c>
    </row>
    <row r="38" spans="1:8" x14ac:dyDescent="0.3">
      <c r="A38" s="15" t="s">
        <v>46</v>
      </c>
      <c r="B38" s="9" t="s">
        <v>656</v>
      </c>
      <c r="C38" s="19" t="s">
        <v>21</v>
      </c>
      <c r="D38" s="25" t="s">
        <v>97</v>
      </c>
      <c r="E38" s="13">
        <v>17.52</v>
      </c>
    </row>
    <row r="39" spans="1:8" x14ac:dyDescent="0.3">
      <c r="A39" s="15" t="s">
        <v>47</v>
      </c>
      <c r="B39" s="9" t="s">
        <v>656</v>
      </c>
      <c r="C39" s="19" t="s">
        <v>21</v>
      </c>
      <c r="D39" s="25" t="s">
        <v>97</v>
      </c>
      <c r="E39" s="13">
        <v>113.59</v>
      </c>
    </row>
    <row r="40" spans="1:8" x14ac:dyDescent="0.3">
      <c r="A40" s="15" t="s">
        <v>48</v>
      </c>
      <c r="B40" s="9" t="s">
        <v>656</v>
      </c>
      <c r="C40" s="19" t="s">
        <v>21</v>
      </c>
      <c r="D40" s="25" t="s">
        <v>97</v>
      </c>
      <c r="E40" s="13">
        <v>3.06</v>
      </c>
    </row>
    <row r="41" spans="1:8" x14ac:dyDescent="0.3">
      <c r="A41" s="15" t="s">
        <v>49</v>
      </c>
      <c r="B41" s="9" t="s">
        <v>656</v>
      </c>
      <c r="C41" s="19" t="s">
        <v>21</v>
      </c>
      <c r="D41" s="25" t="s">
        <v>97</v>
      </c>
      <c r="E41" s="13">
        <v>0.89</v>
      </c>
    </row>
    <row r="42" spans="1:8" x14ac:dyDescent="0.3">
      <c r="A42" s="15" t="s">
        <v>50</v>
      </c>
      <c r="B42" s="9" t="s">
        <v>656</v>
      </c>
      <c r="C42" s="19" t="s">
        <v>21</v>
      </c>
      <c r="D42" s="25" t="s">
        <v>97</v>
      </c>
      <c r="E42" s="13">
        <v>1.4</v>
      </c>
    </row>
    <row r="43" spans="1:8" x14ac:dyDescent="0.3">
      <c r="A43" s="15" t="s">
        <v>51</v>
      </c>
      <c r="B43" s="9" t="s">
        <v>656</v>
      </c>
      <c r="C43" s="19" t="s">
        <v>21</v>
      </c>
      <c r="D43" s="25" t="s">
        <v>97</v>
      </c>
      <c r="E43" s="13">
        <v>354.46</v>
      </c>
    </row>
    <row r="44" spans="1:8" x14ac:dyDescent="0.3">
      <c r="A44" s="15" t="s">
        <v>52</v>
      </c>
      <c r="B44" s="9" t="s">
        <v>656</v>
      </c>
      <c r="C44" s="19" t="s">
        <v>21</v>
      </c>
      <c r="D44" s="25" t="s">
        <v>97</v>
      </c>
      <c r="E44" s="13">
        <v>3.08</v>
      </c>
    </row>
    <row r="45" spans="1:8" x14ac:dyDescent="0.3">
      <c r="A45" s="15" t="s">
        <v>53</v>
      </c>
      <c r="B45" s="9" t="s">
        <v>656</v>
      </c>
      <c r="C45" s="19" t="s">
        <v>21</v>
      </c>
      <c r="D45" s="25" t="s">
        <v>97</v>
      </c>
      <c r="E45" s="13">
        <v>78.86</v>
      </c>
    </row>
    <row r="46" spans="1:8" x14ac:dyDescent="0.3">
      <c r="A46" s="15" t="s">
        <v>54</v>
      </c>
      <c r="B46" s="9" t="s">
        <v>656</v>
      </c>
      <c r="C46" s="19" t="s">
        <v>21</v>
      </c>
      <c r="D46" s="25" t="s">
        <v>97</v>
      </c>
      <c r="E46" s="13">
        <v>275.25</v>
      </c>
    </row>
    <row r="47" spans="1:8" x14ac:dyDescent="0.3">
      <c r="A47" s="15" t="s">
        <v>55</v>
      </c>
      <c r="B47" s="9" t="s">
        <v>656</v>
      </c>
      <c r="C47" s="19" t="s">
        <v>21</v>
      </c>
      <c r="D47" s="25" t="s">
        <v>97</v>
      </c>
      <c r="E47" s="13">
        <v>3257.97</v>
      </c>
    </row>
    <row r="48" spans="1:8" x14ac:dyDescent="0.3">
      <c r="A48" s="15" t="s">
        <v>56</v>
      </c>
      <c r="B48" s="9" t="s">
        <v>656</v>
      </c>
      <c r="C48" s="19" t="s">
        <v>21</v>
      </c>
      <c r="D48" s="25" t="s">
        <v>97</v>
      </c>
      <c r="E48" s="13">
        <v>99.53</v>
      </c>
    </row>
    <row r="49" spans="1:5" x14ac:dyDescent="0.3">
      <c r="A49" s="5" t="s">
        <v>57</v>
      </c>
      <c r="B49" s="9" t="s">
        <v>656</v>
      </c>
      <c r="C49" s="18" t="s">
        <v>21</v>
      </c>
      <c r="D49" s="25" t="s">
        <v>97</v>
      </c>
      <c r="E49" s="13">
        <v>1261.82</v>
      </c>
    </row>
    <row r="50" spans="1:5" x14ac:dyDescent="0.3">
      <c r="A50" s="15" t="s">
        <v>58</v>
      </c>
      <c r="B50" s="9" t="s">
        <v>656</v>
      </c>
      <c r="C50" s="19" t="s">
        <v>21</v>
      </c>
      <c r="D50" s="25" t="s">
        <v>97</v>
      </c>
      <c r="E50" s="13">
        <v>0.93</v>
      </c>
    </row>
    <row r="51" spans="1:5" x14ac:dyDescent="0.3">
      <c r="A51" s="15" t="s">
        <v>59</v>
      </c>
      <c r="B51" s="9" t="s">
        <v>656</v>
      </c>
      <c r="C51" s="19" t="s">
        <v>21</v>
      </c>
      <c r="D51" s="25" t="s">
        <v>97</v>
      </c>
      <c r="E51" s="13">
        <v>113.28</v>
      </c>
    </row>
    <row r="52" spans="1:5" x14ac:dyDescent="0.3">
      <c r="A52" s="5" t="s">
        <v>60</v>
      </c>
      <c r="B52" s="9" t="s">
        <v>656</v>
      </c>
      <c r="C52" s="19" t="s">
        <v>21</v>
      </c>
      <c r="D52" s="25" t="s">
        <v>97</v>
      </c>
      <c r="E52" s="13">
        <v>3286.93</v>
      </c>
    </row>
    <row r="53" spans="1:5" x14ac:dyDescent="0.3">
      <c r="A53" s="15" t="s">
        <v>61</v>
      </c>
      <c r="B53" s="9" t="s">
        <v>656</v>
      </c>
      <c r="C53" s="19" t="s">
        <v>21</v>
      </c>
      <c r="D53" s="25" t="s">
        <v>97</v>
      </c>
      <c r="E53" s="13">
        <v>402.39</v>
      </c>
    </row>
    <row r="54" spans="1:5" x14ac:dyDescent="0.3">
      <c r="A54" s="15" t="s">
        <v>62</v>
      </c>
      <c r="B54" s="9" t="s">
        <v>656</v>
      </c>
      <c r="C54" s="19" t="s">
        <v>21</v>
      </c>
      <c r="D54" s="25" t="s">
        <v>97</v>
      </c>
      <c r="E54" s="13">
        <v>13.73</v>
      </c>
    </row>
    <row r="55" spans="1:5" x14ac:dyDescent="0.3">
      <c r="A55" s="15" t="s">
        <v>63</v>
      </c>
      <c r="B55" s="9" t="s">
        <v>656</v>
      </c>
      <c r="C55" s="19" t="s">
        <v>21</v>
      </c>
      <c r="D55" s="25" t="s">
        <v>97</v>
      </c>
      <c r="E55" s="13">
        <v>4398.75</v>
      </c>
    </row>
    <row r="56" spans="1:5" x14ac:dyDescent="0.3">
      <c r="A56" s="15" t="s">
        <v>64</v>
      </c>
      <c r="B56" s="9" t="s">
        <v>656</v>
      </c>
      <c r="C56" s="19" t="s">
        <v>21</v>
      </c>
      <c r="D56" s="25" t="s">
        <v>97</v>
      </c>
      <c r="E56" s="13">
        <v>3032.27</v>
      </c>
    </row>
    <row r="57" spans="1:5" x14ac:dyDescent="0.3">
      <c r="A57" s="15" t="s">
        <v>65</v>
      </c>
      <c r="B57" s="9" t="s">
        <v>656</v>
      </c>
      <c r="C57" s="19" t="s">
        <v>21</v>
      </c>
      <c r="D57" s="25" t="s">
        <v>97</v>
      </c>
      <c r="E57" s="13">
        <v>298.54000000000002</v>
      </c>
    </row>
    <row r="58" spans="1:5" x14ac:dyDescent="0.3">
      <c r="A58" s="15" t="s">
        <v>66</v>
      </c>
      <c r="B58" s="9" t="s">
        <v>656</v>
      </c>
      <c r="C58" s="19" t="s">
        <v>21</v>
      </c>
      <c r="D58" s="25" t="s">
        <v>97</v>
      </c>
      <c r="E58" s="13">
        <v>4.93</v>
      </c>
    </row>
    <row r="59" spans="1:5" x14ac:dyDescent="0.3">
      <c r="A59" s="15" t="s">
        <v>67</v>
      </c>
      <c r="B59" s="9" t="s">
        <v>656</v>
      </c>
      <c r="C59" s="19" t="s">
        <v>21</v>
      </c>
      <c r="D59" s="25" t="s">
        <v>97</v>
      </c>
      <c r="E59" s="13">
        <v>3840.94</v>
      </c>
    </row>
    <row r="60" spans="1:5" x14ac:dyDescent="0.3">
      <c r="A60" s="15" t="s">
        <v>68</v>
      </c>
      <c r="B60" s="9" t="s">
        <v>656</v>
      </c>
      <c r="C60" s="19" t="s">
        <v>21</v>
      </c>
      <c r="D60" s="25" t="s">
        <v>97</v>
      </c>
      <c r="E60" s="13">
        <v>4692</v>
      </c>
    </row>
    <row r="61" spans="1:5" x14ac:dyDescent="0.3">
      <c r="A61" s="15" t="s">
        <v>69</v>
      </c>
      <c r="B61" s="9" t="s">
        <v>656</v>
      </c>
      <c r="C61" s="19" t="s">
        <v>21</v>
      </c>
      <c r="D61" s="25" t="s">
        <v>97</v>
      </c>
      <c r="E61" s="13">
        <v>7.88</v>
      </c>
    </row>
    <row r="62" spans="1:5" x14ac:dyDescent="0.3">
      <c r="A62" s="15" t="s">
        <v>70</v>
      </c>
      <c r="B62" s="9" t="s">
        <v>656</v>
      </c>
      <c r="C62" s="19" t="s">
        <v>21</v>
      </c>
      <c r="D62" s="25" t="s">
        <v>97</v>
      </c>
      <c r="E62" s="13">
        <v>1269.3800000000001</v>
      </c>
    </row>
    <row r="63" spans="1:5" x14ac:dyDescent="0.3">
      <c r="A63" s="5" t="s">
        <v>71</v>
      </c>
      <c r="B63" s="9" t="s">
        <v>656</v>
      </c>
      <c r="C63" s="18" t="s">
        <v>21</v>
      </c>
      <c r="D63" s="25" t="s">
        <v>97</v>
      </c>
      <c r="E63" s="13">
        <v>1349.99</v>
      </c>
    </row>
    <row r="64" spans="1:5" x14ac:dyDescent="0.3">
      <c r="A64" s="15" t="s">
        <v>72</v>
      </c>
      <c r="B64" s="9" t="s">
        <v>656</v>
      </c>
      <c r="C64" s="19" t="s">
        <v>21</v>
      </c>
      <c r="D64" s="25" t="s">
        <v>97</v>
      </c>
      <c r="E64" s="13">
        <v>557.19000000000005</v>
      </c>
    </row>
    <row r="65" spans="1:5" x14ac:dyDescent="0.3">
      <c r="A65" s="15" t="s">
        <v>73</v>
      </c>
      <c r="B65" s="9" t="s">
        <v>656</v>
      </c>
      <c r="C65" s="19" t="s">
        <v>21</v>
      </c>
      <c r="D65" s="25" t="s">
        <v>97</v>
      </c>
      <c r="E65" s="13">
        <v>1568.12</v>
      </c>
    </row>
    <row r="66" spans="1:5" x14ac:dyDescent="0.3">
      <c r="A66" s="15" t="s">
        <v>74</v>
      </c>
      <c r="B66" s="9" t="s">
        <v>656</v>
      </c>
      <c r="C66" s="19" t="s">
        <v>21</v>
      </c>
      <c r="D66" s="25" t="s">
        <v>97</v>
      </c>
      <c r="E66" s="13">
        <v>3633.75</v>
      </c>
    </row>
    <row r="67" spans="1:5" x14ac:dyDescent="0.3">
      <c r="A67" s="15" t="s">
        <v>75</v>
      </c>
      <c r="B67" s="9" t="s">
        <v>656</v>
      </c>
      <c r="C67" s="19" t="s">
        <v>21</v>
      </c>
      <c r="D67" s="25" t="s">
        <v>97</v>
      </c>
      <c r="E67" s="13">
        <v>583.67999999999995</v>
      </c>
    </row>
    <row r="68" spans="1:5" x14ac:dyDescent="0.3">
      <c r="A68" s="5" t="s">
        <v>76</v>
      </c>
      <c r="B68" s="9" t="s">
        <v>656</v>
      </c>
      <c r="C68" s="18" t="s">
        <v>21</v>
      </c>
      <c r="D68" s="25" t="s">
        <v>97</v>
      </c>
      <c r="E68" s="13">
        <v>224.7</v>
      </c>
    </row>
    <row r="69" spans="1:5" x14ac:dyDescent="0.3">
      <c r="A69" s="15" t="s">
        <v>77</v>
      </c>
      <c r="B69" s="9" t="s">
        <v>656</v>
      </c>
      <c r="C69" s="19" t="s">
        <v>21</v>
      </c>
      <c r="D69" s="25" t="s">
        <v>97</v>
      </c>
      <c r="E69" s="13">
        <v>101.32</v>
      </c>
    </row>
    <row r="70" spans="1:5" x14ac:dyDescent="0.3">
      <c r="A70" s="5" t="s">
        <v>78</v>
      </c>
      <c r="B70" s="9" t="s">
        <v>656</v>
      </c>
      <c r="C70" s="18" t="s">
        <v>21</v>
      </c>
      <c r="D70" s="25" t="s">
        <v>97</v>
      </c>
      <c r="E70" s="13">
        <v>136.74</v>
      </c>
    </row>
    <row r="71" spans="1:5" x14ac:dyDescent="0.3">
      <c r="A71" s="15" t="s">
        <v>79</v>
      </c>
      <c r="B71" s="9" t="s">
        <v>656</v>
      </c>
      <c r="C71" s="19" t="s">
        <v>21</v>
      </c>
      <c r="D71" s="25" t="s">
        <v>97</v>
      </c>
      <c r="E71" s="13">
        <v>338.93</v>
      </c>
    </row>
    <row r="72" spans="1:5" x14ac:dyDescent="0.3">
      <c r="A72" s="15" t="s">
        <v>80</v>
      </c>
      <c r="B72" s="9" t="s">
        <v>656</v>
      </c>
      <c r="C72" s="19" t="s">
        <v>21</v>
      </c>
      <c r="D72" s="25" t="s">
        <v>97</v>
      </c>
      <c r="E72" s="13">
        <v>7.57</v>
      </c>
    </row>
    <row r="73" spans="1:5" x14ac:dyDescent="0.3">
      <c r="A73" s="15" t="s">
        <v>81</v>
      </c>
      <c r="B73" s="9" t="s">
        <v>656</v>
      </c>
      <c r="C73" s="19" t="s">
        <v>21</v>
      </c>
      <c r="D73" s="25" t="s">
        <v>97</v>
      </c>
      <c r="E73" s="13">
        <v>7.99</v>
      </c>
    </row>
    <row r="74" spans="1:5" x14ac:dyDescent="0.3">
      <c r="A74" s="15" t="s">
        <v>82</v>
      </c>
      <c r="B74" s="9" t="s">
        <v>656</v>
      </c>
      <c r="C74" s="19" t="s">
        <v>21</v>
      </c>
      <c r="D74" s="25" t="s">
        <v>97</v>
      </c>
      <c r="E74" s="13">
        <v>472.1</v>
      </c>
    </row>
    <row r="75" spans="1:5" x14ac:dyDescent="0.3">
      <c r="A75" s="15" t="s">
        <v>83</v>
      </c>
      <c r="B75" s="9" t="s">
        <v>656</v>
      </c>
      <c r="C75" s="19" t="s">
        <v>21</v>
      </c>
      <c r="D75" s="25" t="s">
        <v>97</v>
      </c>
      <c r="E75" s="13">
        <v>424.46</v>
      </c>
    </row>
    <row r="76" spans="1:5" x14ac:dyDescent="0.3">
      <c r="A76" s="15" t="s">
        <v>84</v>
      </c>
      <c r="B76" s="9" t="s">
        <v>656</v>
      </c>
      <c r="C76" s="19" t="s">
        <v>21</v>
      </c>
      <c r="D76" s="25" t="s">
        <v>97</v>
      </c>
      <c r="E76" s="13">
        <v>933.36</v>
      </c>
    </row>
    <row r="77" spans="1:5" x14ac:dyDescent="0.3">
      <c r="A77" s="15" t="s">
        <v>85</v>
      </c>
      <c r="B77" s="9" t="s">
        <v>656</v>
      </c>
      <c r="C77" s="19" t="s">
        <v>21</v>
      </c>
      <c r="D77" s="25" t="s">
        <v>97</v>
      </c>
      <c r="E77" s="13">
        <v>43.95</v>
      </c>
    </row>
    <row r="78" spans="1:5" x14ac:dyDescent="0.3">
      <c r="A78" s="15" t="s">
        <v>86</v>
      </c>
      <c r="B78" s="9" t="s">
        <v>656</v>
      </c>
      <c r="C78" s="19" t="s">
        <v>21</v>
      </c>
      <c r="D78" s="25" t="s">
        <v>97</v>
      </c>
      <c r="E78" s="13">
        <v>129.69</v>
      </c>
    </row>
    <row r="79" spans="1:5" x14ac:dyDescent="0.3">
      <c r="A79" s="15" t="s">
        <v>87</v>
      </c>
      <c r="B79" s="9" t="s">
        <v>656</v>
      </c>
      <c r="C79" s="19" t="s">
        <v>21</v>
      </c>
      <c r="D79" s="25" t="s">
        <v>97</v>
      </c>
      <c r="E79" s="13">
        <v>66.12</v>
      </c>
    </row>
    <row r="80" spans="1:5" x14ac:dyDescent="0.3">
      <c r="A80" s="5" t="s">
        <v>88</v>
      </c>
      <c r="B80" s="9" t="s">
        <v>656</v>
      </c>
      <c r="C80" s="18" t="s">
        <v>21</v>
      </c>
      <c r="D80" s="25" t="s">
        <v>97</v>
      </c>
      <c r="E80" s="13">
        <v>678.19</v>
      </c>
    </row>
    <row r="81" spans="1:5" x14ac:dyDescent="0.3">
      <c r="A81" s="5" t="s">
        <v>89</v>
      </c>
      <c r="B81" s="9" t="s">
        <v>656</v>
      </c>
      <c r="C81" s="18" t="s">
        <v>21</v>
      </c>
      <c r="D81" s="25" t="s">
        <v>97</v>
      </c>
      <c r="E81" s="13">
        <v>1423.06</v>
      </c>
    </row>
    <row r="82" spans="1:5" x14ac:dyDescent="0.3">
      <c r="A82" s="15" t="s">
        <v>90</v>
      </c>
      <c r="B82" s="9" t="s">
        <v>656</v>
      </c>
      <c r="C82" s="19" t="s">
        <v>21</v>
      </c>
      <c r="D82" s="25" t="s">
        <v>97</v>
      </c>
      <c r="E82" s="13">
        <v>3196.79</v>
      </c>
    </row>
    <row r="83" spans="1:5" x14ac:dyDescent="0.3">
      <c r="A83" s="15" t="s">
        <v>91</v>
      </c>
      <c r="B83" s="9" t="s">
        <v>656</v>
      </c>
      <c r="C83" s="19" t="s">
        <v>21</v>
      </c>
      <c r="D83" s="25" t="s">
        <v>97</v>
      </c>
      <c r="E83" s="13">
        <v>49.67</v>
      </c>
    </row>
    <row r="84" spans="1:5" x14ac:dyDescent="0.3">
      <c r="A84" s="15" t="s">
        <v>92</v>
      </c>
      <c r="B84" s="9" t="s">
        <v>656</v>
      </c>
      <c r="C84" s="19" t="s">
        <v>21</v>
      </c>
      <c r="D84" s="25" t="s">
        <v>97</v>
      </c>
      <c r="E84" s="13">
        <v>224.16</v>
      </c>
    </row>
    <row r="85" spans="1:5" x14ac:dyDescent="0.3">
      <c r="A85" s="15" t="s">
        <v>93</v>
      </c>
      <c r="B85" s="9" t="s">
        <v>656</v>
      </c>
      <c r="C85" s="19" t="s">
        <v>21</v>
      </c>
      <c r="D85" s="25" t="s">
        <v>97</v>
      </c>
      <c r="E85" s="13">
        <v>13.05</v>
      </c>
    </row>
    <row r="86" spans="1:5" x14ac:dyDescent="0.3">
      <c r="A86" s="15" t="s">
        <v>94</v>
      </c>
      <c r="B86" s="9" t="s">
        <v>656</v>
      </c>
      <c r="C86" s="19" t="s">
        <v>21</v>
      </c>
      <c r="D86" s="25" t="s">
        <v>97</v>
      </c>
      <c r="E86" s="13">
        <v>2389.88</v>
      </c>
    </row>
    <row r="87" spans="1:5" x14ac:dyDescent="0.3">
      <c r="A87" s="15" t="s">
        <v>95</v>
      </c>
      <c r="B87" s="9" t="s">
        <v>656</v>
      </c>
      <c r="C87" s="19" t="s">
        <v>21</v>
      </c>
      <c r="D87" s="25" t="s">
        <v>97</v>
      </c>
      <c r="E87" s="13">
        <v>282.92</v>
      </c>
    </row>
    <row r="88" spans="1:5" x14ac:dyDescent="0.3">
      <c r="A88" s="6"/>
      <c r="B88" s="6"/>
      <c r="C88" s="20"/>
      <c r="D88" s="26"/>
      <c r="E88" s="6"/>
    </row>
    <row r="90" spans="1:5" x14ac:dyDescent="0.3">
      <c r="D90" s="44" t="s">
        <v>490</v>
      </c>
      <c r="E90" s="43">
        <f>SUM(E6:E89)</f>
        <v>111892.03793009414</v>
      </c>
    </row>
  </sheetData>
  <hyperlinks>
    <hyperlink ref="A41" r:id="rId1"/>
    <hyperlink ref="A47" r:id="rId2"/>
    <hyperlink ref="A48" r:id="rId3"/>
    <hyperlink ref="A53" r:id="rId4"/>
    <hyperlink ref="A56" r:id="rId5"/>
    <hyperlink ref="A59" r:id="rId6"/>
    <hyperlink ref="A62" r:id="rId7"/>
    <hyperlink ref="A73" r:id="rId8"/>
    <hyperlink ref="A74" r:id="rId9"/>
    <hyperlink ref="A76" r:id="rId10"/>
    <hyperlink ref="A85" r:id="rId11"/>
    <hyperlink ref="A86" r:id="rId12"/>
    <hyperlink ref="A39" r:id="rId13"/>
    <hyperlink ref="A44" r:id="rId14"/>
    <hyperlink ref="A45" r:id="rId15"/>
    <hyperlink ref="A50" r:id="rId16"/>
    <hyperlink ref="A72" r:id="rId17"/>
    <hyperlink ref="A38" r:id="rId18"/>
    <hyperlink ref="A40" r:id="rId19"/>
    <hyperlink ref="A42" r:id="rId20"/>
    <hyperlink ref="A43" r:id="rId21"/>
    <hyperlink ref="A51" r:id="rId22"/>
    <hyperlink ref="A54" r:id="rId23"/>
    <hyperlink ref="A57" r:id="rId24"/>
    <hyperlink ref="A58" r:id="rId25"/>
    <hyperlink ref="A61" r:id="rId26"/>
    <hyperlink ref="A64" r:id="rId27"/>
    <hyperlink ref="A67" r:id="rId28"/>
    <hyperlink ref="A69" r:id="rId29"/>
    <hyperlink ref="A75" r:id="rId30"/>
    <hyperlink ref="A71" r:id="rId31"/>
    <hyperlink ref="A77" r:id="rId32"/>
    <hyperlink ref="A78" r:id="rId33"/>
    <hyperlink ref="A79" r:id="rId34"/>
    <hyperlink ref="A83" r:id="rId35"/>
    <hyperlink ref="A84" r:id="rId36"/>
    <hyperlink ref="A87" r:id="rId37"/>
    <hyperlink ref="A46" r:id="rId38"/>
    <hyperlink ref="A82" r:id="rId39"/>
    <hyperlink ref="A65" r:id="rId40"/>
    <hyperlink ref="A66" r:id="rId41"/>
    <hyperlink ref="A55" r:id="rId42"/>
    <hyperlink ref="A60" r:id="rId43"/>
    <hyperlink ref="A52" r:id="rId44"/>
    <hyperlink ref="A49" r:id="rId45"/>
    <hyperlink ref="A81" r:id="rId46"/>
    <hyperlink ref="A63" r:id="rId47"/>
    <hyperlink ref="A68" r:id="rId48"/>
    <hyperlink ref="A80" r:id="rId49"/>
    <hyperlink ref="A70" r:id="rId50"/>
  </hyperlinks>
  <pageMargins left="0.7" right="0.7" top="0.78740157499999996" bottom="0.78740157499999996" header="0.3" footer="0.3"/>
  <pageSetup paperSize="8" scale="74" orientation="portrait" verticalDpi="598" r:id="rId5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Koglbauer, Monika"/>
    <f:field ref="FSCFOLIO_1_1001_SignaturesFldCtx_FSCFOLIO_1_1001_FieldLastSignatureAt" date="2021-11-24T13:28:19" text="24.11.2021 14:28:19"/>
    <f:field ref="FSCFOLIO_1_1001_SignaturesFldCtx_FSCFOLIO_1_1001_FieldLastSignatureRemark" text=""/>
    <f:field ref="FSCFOLIO_1_1001_FieldCurrentUser" text="Ewald Widmann"/>
    <f:field ref="FSCFOLIO_1_1001_FieldCurrentDate" text="06.12.2021 11:09"/>
    <f:field ref="CCAPRECONFIG_15_1001_Objektname" text="Beilage" edit="true"/>
    <f:field ref="CCAPRECONFIG_15_1001_Objektname" text="Beilage" edit="true"/>
    <f:field ref="EIBPRECONFIG_1_1001_FieldEIBAttachments" text="" multiline="true"/>
    <f:field ref="EIBPRECONFIG_1_1001_FieldEIBNextFiles" text="" multiline="true"/>
    <f:field ref="EIBPRECONFIG_1_1001_FieldEIBPreviousFiles" text="2021-0.739.166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8184/J: Inseratengeschäfte in Ihrem Ministerium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8184/J des Abg. Dr. Scherak betreffend Inseratengeschäfte in Ihrem Ministerium; Anfragebeantwortung; Termin Parlament: 07.12.2021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" edit="true"/>
    <f:field ref="objsubject" text="" edit="true"/>
    <f:field ref="objcreatedby" text="Kaiser, Carola, Mag.a"/>
    <f:field ref="objcreatedat" date="2021-11-11T16:00:52" text="11.11.2021 16:00:52"/>
    <f:field ref="objchangedby" text="Koglbauer, Monika"/>
    <f:field ref="objmodifiedat" date="2021-11-24T13:28:20" text="24.11.2021 13:28:2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2021</vt:lpstr>
      <vt:lpstr>2020</vt:lpstr>
      <vt:lpstr>2019</vt:lpstr>
      <vt:lpstr>2018</vt:lpstr>
      <vt:lpstr>2017</vt:lpstr>
      <vt:lpstr>Q4 2016</vt:lpstr>
      <vt:lpstr>'2019'!Druckbereich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2021-11-11T13:17:12Z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BMSGPK - I/A/4 (Rechtskoordination und Verbindungsdienste)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(PDion)8184/J-NR/2021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20.10.2021</vt:lpwstr>
  </property>
  <property name="FSC#EIBPRECONFIG@1.1001:OwnerEmail" pid="99" fmtid="{D5CDD505-2E9C-101B-9397-08002B2CF9AE}">
    <vt:lpwstr>Carola.Kaiser@sozialministerium.at</vt:lpwstr>
  </property>
  <property name="FSC#EIBPRECONFIG@1.1001:FileOUEmail" pid="100" fmtid="{D5CDD505-2E9C-101B-9397-08002B2CF9AE}">
    <vt:lpwstr/>
  </property>
  <property name="FSC#EIBPRECONFIG@1.1001:OUEmail" pid="101" fmtid="{D5CDD505-2E9C-101B-9397-08002B2CF9AE}">
    <vt:lpwstr/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>2021-0.739.166 (BMSGPK/Parlament)</vt:lpwstr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Parlament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07.12.2021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im Hause ,  </vt:lpwstr>
  </property>
  <property name="FSC#EIBPRECONFIG@1.1001:FileOUName" pid="116" fmtid="{D5CDD505-2E9C-101B-9397-08002B2CF9AE}">
    <vt:lpwstr>BMSGPK - I/A/4 (Rechtskoordination und Verbindungsdienste)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COO.3000.100.1.31305</vt:lpwstr>
  </property>
  <property name="FSC#EIBPRECONFIG@1.1001:currentuserrolegroup" pid="121" fmtid="{D5CDD505-2E9C-101B-9397-08002B2CF9AE}">
    <vt:lpwstr>COO.3000.100.1.30863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COO.3000.105.2.211240</vt:lpwstr>
  </property>
  <property name="FSC#EIBPRECONFIG@1.1001:toplevelobject" pid="124" fmtid="{D5CDD505-2E9C-101B-9397-08002B2CF9AE}">
    <vt:lpwstr>COO.3000.105.7.7595984</vt:lpwstr>
  </property>
  <property name="FSC#EIBPRECONFIG@1.1001:objchangedby" pid="125" fmtid="{D5CDD505-2E9C-101B-9397-08002B2CF9AE}">
    <vt:lpwstr>Monika Koglbauer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06.12.2021</vt:lpwstr>
  </property>
  <property name="FSC#EIBPRECONFIG@1.1001:objname" pid="128" fmtid="{D5CDD505-2E9C-101B-9397-08002B2CF9AE}">
    <vt:lpwstr>Beilage</vt:lpwstr>
  </property>
  <property name="FSC#EIBPRECONFIG@1.1001:EIBProcessResponsiblePhone" pid="129" fmtid="{D5CDD505-2E9C-101B-9397-08002B2CF9AE}">
    <vt:lpwstr>866257</vt:lpwstr>
  </property>
  <property name="FSC#EIBPRECONFIG@1.1001:EIBProcessResponsibleMail" pid="130" fmtid="{D5CDD505-2E9C-101B-9397-08002B2CF9AE}">
    <vt:lpwstr>Carola.Kaiser@sozialministerium.at</vt:lpwstr>
  </property>
  <property name="FSC#EIBPRECONFIG@1.1001:EIBProcessResponsibleFax" pid="131" fmtid="{D5CDD505-2E9C-101B-9397-08002B2CF9AE}">
    <vt:lpwstr>+43 (1) 7158258</vt:lpwstr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Mag.a Carola Kaiser</vt:lpwstr>
  </property>
  <property name="FSC#EIBPRECONFIG@1.1001:FileResponsibleFullName" pid="134" fmtid="{D5CDD505-2E9C-101B-9397-08002B2CF9AE}">
    <vt:lpwstr>Mag.a Carola Kaiser</vt:lpwstr>
  </property>
  <property name="FSC#EIBPRECONFIG@1.1001:FileResponsibleFirstnameSurname" pid="135" fmtid="{D5CDD505-2E9C-101B-9397-08002B2CF9AE}">
    <vt:lpwstr>Carola Kaiser</vt:lpwstr>
  </property>
  <property name="FSC#EIBPRECONFIG@1.1001:FileResponsibleEmail" pid="136" fmtid="{D5CDD505-2E9C-101B-9397-08002B2CF9AE}">
    <vt:lpwstr>Carola.Kaiser@sozialministerium.at</vt:lpwstr>
  </property>
  <property name="FSC#EIBPRECONFIG@1.1001:FileResponsibleExtension" pid="137" fmtid="{D5CDD505-2E9C-101B-9397-08002B2CF9AE}">
    <vt:lpwstr>866257</vt:lpwstr>
  </property>
  <property name="FSC#EIBPRECONFIG@1.1001:FileResponsibleFaxExtension" pid="138" fmtid="{D5CDD505-2E9C-101B-9397-08002B2CF9AE}">
    <vt:lpwstr>+43 (1) 7158258</vt:lpwstr>
  </property>
  <property name="FSC#EIBPRECONFIG@1.1001:FileResponsibleGender" pid="139" fmtid="{D5CDD505-2E9C-101B-9397-08002B2CF9AE}">
    <vt:lpwstr>Weiblich</vt:lpwstr>
  </property>
  <property name="FSC#EIBPRECONFIG@1.1001:FileResponsibleAddr" pid="140" fmtid="{D5CDD505-2E9C-101B-9397-08002B2CF9AE}">
    <vt:lpwstr>Stubenring 1, 1010 Wien</vt:lpwstr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Stubenring 1, 1010 Wien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Parlamentarische Anfrage Nr. 8184/J des Abg. Dr. Scherak betreffend Inseratengeschäfte in Ihrem Ministerium; Anfragebeantwortung; Termin Parlament: 07.12.2021</vt:lpwstr>
  </property>
  <property name="FSC#COOELAK@1.1001:FileReference" pid="153" fmtid="{D5CDD505-2E9C-101B-9397-08002B2CF9AE}">
    <vt:lpwstr>2021-0.739.099</vt:lpwstr>
  </property>
  <property name="FSC#COOELAK@1.1001:FileRefYear" pid="154" fmtid="{D5CDD505-2E9C-101B-9397-08002B2CF9AE}">
    <vt:lpwstr>2021</vt:lpwstr>
  </property>
  <property name="FSC#COOELAK@1.1001:FileRefOrdinal" pid="155" fmtid="{D5CDD505-2E9C-101B-9397-08002B2CF9AE}">
    <vt:lpwstr>739099</vt:lpwstr>
  </property>
  <property name="FSC#COOELAK@1.1001:FileRefOU" pid="156" fmtid="{D5CDD505-2E9C-101B-9397-08002B2CF9AE}">
    <vt:lpwstr>I/A/4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Mag.a Carola Kaiser</vt:lpwstr>
  </property>
  <property name="FSC#COOELAK@1.1001:OwnerExtension" pid="159" fmtid="{D5CDD505-2E9C-101B-9397-08002B2CF9AE}">
    <vt:lpwstr>866257</vt:lpwstr>
  </property>
  <property name="FSC#COOELAK@1.1001:OwnerFaxExtension" pid="160" fmtid="{D5CDD505-2E9C-101B-9397-08002B2CF9AE}">
    <vt:lpwstr>+43 (1) 7158258</vt:lpwstr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BMSGPK - I/A/4 (Rechtskoordination und Verbindungsdienste)</vt:lpwstr>
  </property>
  <property name="FSC#COOELAK@1.1001:CreatedAt" pid="166" fmtid="{D5CDD505-2E9C-101B-9397-08002B2CF9AE}">
    <vt:lpwstr>11.11.2021</vt:lpwstr>
  </property>
  <property name="FSC#COOELAK@1.1001:OU" pid="167" fmtid="{D5CDD505-2E9C-101B-9397-08002B2CF9AE}">
    <vt:lpwstr>BMSGPK - I/A/4 (Rechtskoordination und Verbindungsdienste)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*COO.3000.105.7.7631413*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*2021-0.739.099*</vt:lpwstr>
  </property>
  <property name="FSC#COOELAK@1.1001:ExternalRef" pid="172" fmtid="{D5CDD505-2E9C-101B-9397-08002B2CF9AE}">
    <vt:lpwstr>BKA - PDion (PDion)8184/J-NR/2021</vt:lpwstr>
  </property>
  <property name="FSC#COOELAK@1.1001:IncomingNumber" pid="173" fmtid="{D5CDD505-2E9C-101B-9397-08002B2CF9AE}">
    <vt:lpwstr>2021-0.739.099-1-E</vt:lpwstr>
  </property>
  <property name="FSC#COOELAK@1.1001:IncomingSubject" pid="174" fmtid="{D5CDD505-2E9C-101B-9397-08002B2CF9AE}">
    <vt:lpwstr>8184/J: Inseratengeschäfte in Ihrem Ministerium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10001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Ewald.Widmann@sozialministerium.at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COO.3000.105.7.7631413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