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irkeral\AppData\Local\Temp\Fabasoft\Work\"/>
    </mc:Choice>
  </mc:AlternateContent>
  <bookViews>
    <workbookView xWindow="0" yWindow="0" windowWidth="28800" windowHeight="11700"/>
  </bookViews>
  <sheets>
    <sheet name="Nicht steuerbare Kosten 2024" sheetId="2" r:id="rId1"/>
    <sheet name="ungebundene Budgetmittel 2025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18" i="1"/>
  <c r="G20" i="1" s="1"/>
  <c r="G15" i="1"/>
  <c r="G14" i="1"/>
  <c r="G13" i="1"/>
  <c r="G12" i="1"/>
  <c r="G11" i="1"/>
  <c r="G10" i="1"/>
  <c r="G9" i="1" l="1"/>
  <c r="G6" i="1"/>
  <c r="H6" i="1" s="1"/>
  <c r="G3" i="1"/>
  <c r="H3" i="1" s="1"/>
  <c r="H19" i="1"/>
  <c r="H18" i="1"/>
  <c r="H10" i="1"/>
  <c r="H11" i="1"/>
  <c r="H12" i="1"/>
  <c r="H13" i="1"/>
  <c r="H14" i="1"/>
  <c r="H15" i="1"/>
  <c r="H4" i="1"/>
  <c r="H5" i="1"/>
  <c r="E20" i="1"/>
  <c r="E16" i="1"/>
  <c r="E7" i="1"/>
  <c r="F20" i="1"/>
  <c r="H20" i="1" s="1"/>
  <c r="F14" i="1"/>
  <c r="F16" i="1" s="1"/>
  <c r="F7" i="1"/>
  <c r="F22" i="1" s="1"/>
  <c r="G7" i="1" l="1"/>
  <c r="H7" i="1" s="1"/>
  <c r="H9" i="1"/>
  <c r="G16" i="1"/>
  <c r="H16" i="1" s="1"/>
  <c r="E22" i="1"/>
  <c r="H22" i="1" l="1"/>
  <c r="G22" i="1"/>
  <c r="D91" i="2" l="1"/>
  <c r="D96" i="2" s="1"/>
</calcChain>
</file>

<file path=xl/sharedStrings.xml><?xml version="1.0" encoding="utf-8"?>
<sst xmlns="http://schemas.openxmlformats.org/spreadsheetml/2006/main" count="147" uniqueCount="85">
  <si>
    <t>Nicht steuerbare Kosten 2024 - Sachaufwand ohne Mietaufwand</t>
  </si>
  <si>
    <t>BVA 2024</t>
  </si>
  <si>
    <t>Erfolg 2024</t>
  </si>
  <si>
    <t>Detailbudget</t>
  </si>
  <si>
    <t>Erläuterungen zu den angeführten Werten</t>
  </si>
  <si>
    <t>personenbezogene Sachauszahlungen</t>
  </si>
  <si>
    <t>Finanzpositionen 1-7294.246, 1-7294.826 und 1-7294.836</t>
  </si>
  <si>
    <t>13010100 (Strategie, Legistik)</t>
  </si>
  <si>
    <t>13010400 (Datenschutzbehörde)</t>
  </si>
  <si>
    <t>13020100 (OGH + GP)</t>
  </si>
  <si>
    <t>13020200 (OLG Wien)</t>
  </si>
  <si>
    <t>13020300 (OLG Linz)</t>
  </si>
  <si>
    <t>13020400 (OLG Graz)</t>
  </si>
  <si>
    <t>13020500 (OLG Innsbruck)</t>
  </si>
  <si>
    <t>13020700 (BVwG)</t>
  </si>
  <si>
    <t>130301* (Justizanstalten)</t>
  </si>
  <si>
    <t>Finanzpositionen 1-7294.247, 1-7294.827, 1-7294.691, 1-7271.978</t>
  </si>
  <si>
    <t>Rechtspraktikanten</t>
  </si>
  <si>
    <t>Finanzpositionen 1-7295.000, 1-7295.010, 1-7295.700, 1-7295.710, 1-7295.800 und 1-7295.810</t>
  </si>
  <si>
    <t>personalähnliche Auszahlungen</t>
  </si>
  <si>
    <t>Finanzposition 1-7270.0* unter Ausschluss 1-7270.000</t>
  </si>
  <si>
    <t>13020600 (Zentr. Ressourcen)</t>
  </si>
  <si>
    <t>Finanzposition 1-7270.000 in DB 13030200 (Bewährungshilfe)</t>
  </si>
  <si>
    <t>nicht steuerbare weitere Sachauszahlungen</t>
  </si>
  <si>
    <t>Energiebezüge</t>
  </si>
  <si>
    <t>Finanzposition 1-6000.9*</t>
  </si>
  <si>
    <t>Post und Telefonie (inkl. Poststraße und Telefonüberwachung)</t>
  </si>
  <si>
    <t>Finanzposition 1-63*</t>
  </si>
  <si>
    <t>Unterbringung, Betreuung und medizinische Versorgung, Verpflegung sowie Beschäftigung von Insass:innen</t>
  </si>
  <si>
    <t>Finanzpositionen 1-4580.000, 1-7271.927, 1-7271.938, 1-7271.940, 1-7271.941, 1-7271.942, 1-7271.943, 1-7271.945, 1-7271.946, 1-7271.949, 1-7277.9* und 1-4300.000 in GB 3;
Budgetierung erfolgt teils auf einem Budgetträger (1-7271.900) und nicht auf Ebene der einzelnen Untergliederungen, sodass kein BVA 2024 ausweisbar ist</t>
  </si>
  <si>
    <t>Rechtsprechungskosten (Sachverständige, Dolmetscher etc…)</t>
  </si>
  <si>
    <t>1-6216.005, 1-6330.906, 1-6410.9*, 1-6411.9*, 1-6420.000, 1-6421.000, 1-6421.300, 1-6421.400, 1-7271.927, 1-7271.939, 1-7271.959, 1-7271.983, 1-7271.984, 1-7271.985 und 1-7271.986 in GB 2;
Budgetierung erfolgt teils auf  Budgetträgern (1-6330.900, 1-7271.900) und nicht auf Ebene der einzelnen Untergliederungen, sodass kein BVA 2024 ausweisbar ist</t>
  </si>
  <si>
    <t>Entschädigungen/ Strafen</t>
  </si>
  <si>
    <t>1-6920.000, 1-6921.9*, 1-6922.000 und 1-6930.000 in GB 2</t>
  </si>
  <si>
    <t>Gesundheitsbezogene Maßnahmen (§ 179a StVG, § 46 JGG etc)</t>
  </si>
  <si>
    <t>1-7271.943, 1-7271.957, 1-7271.958 und 1-7271.965 in GB 2;
Budgetierung erfolgt auf dem Budgetträger 1-7271.900 und nicht auf Ebene der einzelnen Untergliederungen, sodass kein BVA 2024 ausweisbar ist</t>
  </si>
  <si>
    <t>IKT-Betrieb und Wartung (BRZ)</t>
  </si>
  <si>
    <t>Finanzposition 1-7288.091</t>
  </si>
  <si>
    <t>Sicherheitskontrollen (Gerichte)</t>
  </si>
  <si>
    <t>Finanzposition 1-7271.968 in GB 2;
Budgetierung erfolgt auf dem Budgetträger 1-7271.900 und nicht auf Ebene der einzelnen Untergliederungen, sodass kein BVA 2024 ausweisbar ist</t>
  </si>
  <si>
    <t>Summe des nicht steuerbaren Sachaufwands ohne Mietaufwand</t>
  </si>
  <si>
    <t>Summe Auszahlungen Sachaufwand ohne Mietaufwand gesamt</t>
  </si>
  <si>
    <t>Summe Auszahlungen Sachaufwand ohne Mietaufwand gesamt abzlg. Summe des nicht steuerbaren Sachaufwands ohne Mietaufwand</t>
  </si>
  <si>
    <t>Globalbudget</t>
  </si>
  <si>
    <t>Detailbudget 1</t>
  </si>
  <si>
    <t>Bindungen im Rahmen der Veranschlagung (Budgetprovisorium)</t>
  </si>
  <si>
    <t>Steuerung &amp; Services</t>
  </si>
  <si>
    <t>13010100</t>
  </si>
  <si>
    <t>Strategie, Legistik</t>
  </si>
  <si>
    <t>Datenschutzbehörde</t>
  </si>
  <si>
    <t>Gesamt</t>
  </si>
  <si>
    <t>1302</t>
  </si>
  <si>
    <t>Rechtsprechung</t>
  </si>
  <si>
    <t>13020100</t>
  </si>
  <si>
    <t>OGH und GP</t>
  </si>
  <si>
    <t>13020200</t>
  </si>
  <si>
    <t>OLG Wien</t>
  </si>
  <si>
    <t>13020300</t>
  </si>
  <si>
    <t>OLG Linz</t>
  </si>
  <si>
    <t>13020400</t>
  </si>
  <si>
    <t>OLG Graz</t>
  </si>
  <si>
    <t>13020500</t>
  </si>
  <si>
    <t>OLG Innsbruck</t>
  </si>
  <si>
    <t>13020600</t>
  </si>
  <si>
    <t>Zentrale Ressourcensteuerung</t>
  </si>
  <si>
    <t>13020700</t>
  </si>
  <si>
    <t>Bundesverwaltungsgericht</t>
  </si>
  <si>
    <t>1303</t>
  </si>
  <si>
    <t>Strafvollzug</t>
  </si>
  <si>
    <t>130301*</t>
  </si>
  <si>
    <t>Justizanstalten</t>
  </si>
  <si>
    <t>13030200</t>
  </si>
  <si>
    <t>Bewährungshilfe</t>
  </si>
  <si>
    <t>UG 13 gesamt</t>
  </si>
  <si>
    <t>13010200</t>
  </si>
  <si>
    <t>Erwachsenenschutz</t>
  </si>
  <si>
    <t>Budgetprovisorium 2025</t>
  </si>
  <si>
    <t>Nicht steuerbare Kosten 2024</t>
  </si>
  <si>
    <t>"Ungebundene Mittel" 2025</t>
  </si>
  <si>
    <t>13010300</t>
  </si>
  <si>
    <t>Opferhilfe</t>
  </si>
  <si>
    <t>Verwaltungspraktikanten (bedingt steuerbar)</t>
  </si>
  <si>
    <t>Lehrlinge (bedingt steuerbar)</t>
  </si>
  <si>
    <t>Justizbetreuungsagentur (bedingt steuerbar)</t>
  </si>
  <si>
    <t>Neustart (bedingt steuerbar)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</si>
</sst>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BFA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43" fontId="0" fillId="0" borderId="0" xfId="1" applyFont="1"/>
    <xf numFmtId="0" fontId="0" fillId="0" borderId="1" xfId="0" applyBorder="1"/>
    <xf numFmtId="0" fontId="0" fillId="0" borderId="0" xfId="0" applyAlignment="1">
      <alignment wrapText="1"/>
    </xf>
    <xf numFmtId="0" fontId="3" fillId="0" borderId="0" xfId="0" applyFont="1"/>
    <xf numFmtId="10" fontId="0" fillId="0" borderId="0" xfId="0" applyNumberFormat="1" applyFill="1"/>
    <xf numFmtId="43" fontId="0" fillId="0" borderId="0" xfId="1" applyNumberFormat="1" applyFont="1"/>
    <xf numFmtId="10" fontId="0" fillId="0" borderId="0" xfId="0" applyNumberFormat="1"/>
    <xf numFmtId="0" fontId="2" fillId="0" borderId="0" xfId="0" applyFont="1" applyAlignment="1">
      <alignment horizontal="center" vertical="top"/>
    </xf>
    <xf numFmtId="43" fontId="2" fillId="0" borderId="0" xfId="1" applyNumberFormat="1" applyFont="1" applyAlignment="1">
      <alignment horizontal="center" vertical="top" wrapText="1"/>
    </xf>
    <xf numFmtId="10" fontId="2" fillId="0" borderId="0" xfId="0" applyNumberFormat="1" applyFont="1" applyFill="1" applyAlignment="1">
      <alignment horizontal="center" vertical="top"/>
    </xf>
    <xf numFmtId="0" fontId="2" fillId="0" borderId="0" xfId="0" applyFont="1"/>
    <xf numFmtId="4" fontId="2" fillId="0" borderId="0" xfId="0" applyNumberFormat="1" applyFont="1" applyAlignment="1">
      <alignment horizontal="center"/>
    </xf>
    <xf numFmtId="0" fontId="2" fillId="2" borderId="3" xfId="0" applyFont="1" applyFill="1" applyBorder="1"/>
    <xf numFmtId="43" fontId="2" fillId="2" borderId="3" xfId="1" applyFont="1" applyFill="1" applyBorder="1"/>
    <xf numFmtId="43" fontId="2" fillId="2" borderId="3" xfId="1" applyFont="1" applyFill="1" applyBorder="1" applyAlignment="1">
      <alignment horizontal="right"/>
    </xf>
    <xf numFmtId="49" fontId="0" fillId="0" borderId="0" xfId="0" applyNumberFormat="1" applyFill="1" applyBorder="1"/>
    <xf numFmtId="0" fontId="0" fillId="2" borderId="3" xfId="0" applyFill="1" applyBorder="1"/>
    <xf numFmtId="43" fontId="0" fillId="2" borderId="3" xfId="1" applyFont="1" applyFill="1" applyBorder="1"/>
    <xf numFmtId="43" fontId="0" fillId="2" borderId="3" xfId="1" applyFont="1" applyFill="1" applyBorder="1" applyAlignment="1">
      <alignment horizontal="right"/>
    </xf>
    <xf numFmtId="49" fontId="0" fillId="0" borderId="0" xfId="0" applyNumberFormat="1" applyFill="1" applyBorder="1" applyAlignment="1">
      <alignment horizontal="center" vertical="top"/>
    </xf>
    <xf numFmtId="43" fontId="0" fillId="0" borderId="0" xfId="0" applyNumberFormat="1"/>
    <xf numFmtId="0" fontId="4" fillId="2" borderId="3" xfId="0" applyFont="1" applyFill="1" applyBorder="1"/>
    <xf numFmtId="43" fontId="4" fillId="2" borderId="3" xfId="1" applyFont="1" applyFill="1" applyBorder="1"/>
    <xf numFmtId="43" fontId="4" fillId="3" borderId="3" xfId="1" applyFont="1" applyFill="1" applyBorder="1"/>
    <xf numFmtId="43" fontId="0" fillId="0" borderId="6" xfId="1" applyFont="1" applyBorder="1"/>
    <xf numFmtId="0" fontId="2" fillId="4" borderId="3" xfId="0" applyFont="1" applyFill="1" applyBorder="1"/>
    <xf numFmtId="43" fontId="2" fillId="4" borderId="3" xfId="1" applyFont="1" applyFill="1" applyBorder="1"/>
    <xf numFmtId="0" fontId="0" fillId="4" borderId="3" xfId="0" applyFill="1" applyBorder="1" applyAlignment="1">
      <alignment vertical="center" wrapText="1"/>
    </xf>
    <xf numFmtId="4" fontId="0" fillId="4" borderId="3" xfId="0" applyNumberFormat="1" applyFill="1" applyBorder="1" applyAlignment="1">
      <alignment vertical="center" wrapText="1"/>
    </xf>
    <xf numFmtId="43" fontId="0" fillId="4" borderId="3" xfId="1" applyFont="1" applyFill="1" applyBorder="1"/>
    <xf numFmtId="4" fontId="0" fillId="0" borderId="0" xfId="0" applyNumberFormat="1"/>
    <xf numFmtId="0" fontId="2" fillId="5" borderId="3" xfId="0" applyFont="1" applyFill="1" applyBorder="1"/>
    <xf numFmtId="43" fontId="2" fillId="5" borderId="3" xfId="1" applyFont="1" applyFill="1" applyBorder="1"/>
    <xf numFmtId="0" fontId="0" fillId="5" borderId="3" xfId="0" applyFill="1" applyBorder="1"/>
    <xf numFmtId="43" fontId="0" fillId="5" borderId="3" xfId="1" applyFont="1" applyFill="1" applyBorder="1"/>
    <xf numFmtId="0" fontId="2" fillId="5" borderId="3" xfId="0" applyFont="1" applyFill="1" applyBorder="1" applyAlignment="1">
      <alignment wrapText="1"/>
    </xf>
    <xf numFmtId="43" fontId="2" fillId="5" borderId="3" xfId="1" applyFont="1" applyFill="1" applyBorder="1" applyAlignment="1">
      <alignment wrapText="1"/>
    </xf>
    <xf numFmtId="0" fontId="0" fillId="0" borderId="0" xfId="0" applyAlignment="1"/>
    <xf numFmtId="0" fontId="0" fillId="5" borderId="3" xfId="0" applyFill="1" applyBorder="1" applyAlignment="1">
      <alignment wrapText="1"/>
    </xf>
    <xf numFmtId="43" fontId="0" fillId="5" borderId="3" xfId="1" applyFont="1" applyFill="1" applyBorder="1" applyAlignment="1">
      <alignment wrapText="1"/>
    </xf>
    <xf numFmtId="0" fontId="2" fillId="5" borderId="3" xfId="0" applyFont="1" applyFill="1" applyBorder="1" applyAlignment="1">
      <alignment vertical="center" wrapText="1"/>
    </xf>
    <xf numFmtId="43" fontId="2" fillId="5" borderId="3" xfId="1" applyFont="1" applyFill="1" applyBorder="1" applyAlignment="1">
      <alignment vertical="center" wrapText="1"/>
    </xf>
    <xf numFmtId="43" fontId="2" fillId="5" borderId="3" xfId="1" applyFont="1" applyFill="1" applyBorder="1" applyAlignment="1">
      <alignment vertical="center"/>
    </xf>
    <xf numFmtId="49" fontId="0" fillId="0" borderId="0" xfId="0" applyNumberFormat="1" applyFill="1" applyBorder="1" applyAlignment="1">
      <alignment horizontal="center" vertical="center"/>
    </xf>
    <xf numFmtId="43" fontId="5" fillId="5" borderId="3" xfId="1" applyFont="1" applyFill="1" applyBorder="1"/>
    <xf numFmtId="0" fontId="0" fillId="6" borderId="0" xfId="0" applyFill="1"/>
    <xf numFmtId="0" fontId="2" fillId="6" borderId="0" xfId="0" applyFont="1" applyFill="1" applyAlignment="1">
      <alignment wrapText="1"/>
    </xf>
    <xf numFmtId="43" fontId="2" fillId="6" borderId="0" xfId="1" applyFont="1" applyFill="1"/>
    <xf numFmtId="49" fontId="2" fillId="0" borderId="0" xfId="0" applyNumberFormat="1" applyFont="1" applyFill="1"/>
    <xf numFmtId="0" fontId="2" fillId="0" borderId="0" xfId="0" applyFont="1" applyAlignment="1">
      <alignment wrapText="1"/>
    </xf>
    <xf numFmtId="43" fontId="2" fillId="0" borderId="0" xfId="1" applyFont="1"/>
    <xf numFmtId="0" fontId="0" fillId="7" borderId="0" xfId="0" applyFill="1"/>
    <xf numFmtId="0" fontId="2" fillId="7" borderId="0" xfId="0" applyFont="1" applyFill="1" applyAlignment="1">
      <alignment wrapText="1"/>
    </xf>
    <xf numFmtId="43" fontId="2" fillId="7" borderId="0" xfId="0" applyNumberFormat="1" applyFont="1" applyFill="1"/>
    <xf numFmtId="0" fontId="2" fillId="0" borderId="1" xfId="0" applyFont="1" applyBorder="1"/>
    <xf numFmtId="49" fontId="2" fillId="8" borderId="0" xfId="0" applyNumberFormat="1" applyFont="1" applyFill="1"/>
    <xf numFmtId="49" fontId="0" fillId="9" borderId="0" xfId="0" applyNumberFormat="1" applyFill="1"/>
    <xf numFmtId="43" fontId="0" fillId="9" borderId="0" xfId="1" applyFont="1" applyFill="1"/>
    <xf numFmtId="49" fontId="0" fillId="0" borderId="0" xfId="0" applyNumberFormat="1"/>
    <xf numFmtId="43" fontId="2" fillId="8" borderId="0" xfId="1" applyFont="1" applyFill="1"/>
    <xf numFmtId="43" fontId="0" fillId="9" borderId="0" xfId="1" applyFont="1" applyFill="1" applyAlignment="1">
      <alignment horizontal="right" vertical="top"/>
    </xf>
    <xf numFmtId="49" fontId="6" fillId="0" borderId="0" xfId="0" applyNumberFormat="1" applyFont="1"/>
    <xf numFmtId="43" fontId="6" fillId="0" borderId="0" xfId="1" applyFont="1"/>
    <xf numFmtId="0" fontId="2" fillId="0" borderId="1" xfId="0" applyFont="1" applyBorder="1" applyAlignment="1">
      <alignment wrapText="1"/>
    </xf>
    <xf numFmtId="0" fontId="2" fillId="0" borderId="8" xfId="0" applyFont="1" applyBorder="1" applyAlignment="1">
      <alignment wrapText="1"/>
    </xf>
    <xf numFmtId="43" fontId="0" fillId="9" borderId="7" xfId="1" applyFont="1" applyFill="1" applyBorder="1" applyAlignment="1">
      <alignment horizontal="right"/>
    </xf>
    <xf numFmtId="43" fontId="0" fillId="0" borderId="7" xfId="1" applyFont="1" applyBorder="1" applyAlignment="1">
      <alignment horizontal="right"/>
    </xf>
    <xf numFmtId="43" fontId="0" fillId="9" borderId="7" xfId="1" applyFont="1" applyFill="1" applyBorder="1" applyAlignment="1">
      <alignment horizontal="right" vertical="top"/>
    </xf>
    <xf numFmtId="43" fontId="0" fillId="0" borderId="7" xfId="1" applyFont="1" applyBorder="1"/>
    <xf numFmtId="43" fontId="6" fillId="0" borderId="7" xfId="1" applyFont="1" applyBorder="1"/>
    <xf numFmtId="43" fontId="0" fillId="9" borderId="0" xfId="0" applyNumberFormat="1" applyFill="1"/>
    <xf numFmtId="43" fontId="2" fillId="8" borderId="7" xfId="1" applyFont="1" applyFill="1" applyBorder="1" applyAlignment="1">
      <alignment horizontal="right"/>
    </xf>
    <xf numFmtId="43" fontId="2" fillId="8" borderId="0" xfId="0" applyNumberFormat="1" applyFont="1" applyFill="1"/>
    <xf numFmtId="43" fontId="1" fillId="9" borderId="7" xfId="1" applyFont="1" applyFill="1" applyBorder="1" applyAlignment="1">
      <alignment vertical="top" wrapText="1"/>
    </xf>
    <xf numFmtId="0" fontId="2" fillId="10" borderId="1" xfId="0" applyFont="1" applyFill="1" applyBorder="1" applyAlignment="1">
      <alignment wrapText="1"/>
    </xf>
    <xf numFmtId="43" fontId="6" fillId="10" borderId="0" xfId="1" applyFont="1" applyFill="1"/>
    <xf numFmtId="0" fontId="2" fillId="2" borderId="3" xfId="0" applyFont="1" applyFill="1" applyBorder="1" applyAlignment="1">
      <alignment wrapText="1"/>
    </xf>
    <xf numFmtId="0" fontId="2" fillId="4" borderId="3" xfId="0" applyFont="1" applyFill="1" applyBorder="1" applyAlignment="1">
      <alignment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"/>
  <sheetViews>
    <sheetView tabSelected="1" workbookViewId="0">
      <selection activeCell="B10" sqref="B10"/>
    </sheetView>
  </sheetViews>
  <sheetFormatPr baseColWidth="10" defaultRowHeight="15" x14ac:dyDescent="0.25"/>
  <cols>
    <col min="1" max="1" width="24.140625" customWidth="1"/>
    <col min="2" max="2" width="33.5703125" customWidth="1"/>
    <col min="3" max="3" width="35.5703125" customWidth="1"/>
    <col min="4" max="4" width="17" customWidth="1"/>
    <col min="5" max="5" width="38.140625" style="5" customWidth="1"/>
    <col min="6" max="6" width="14.85546875" bestFit="1" customWidth="1"/>
    <col min="7" max="7" width="103.140625" customWidth="1"/>
    <col min="8" max="8" width="16.5703125" customWidth="1"/>
    <col min="10" max="10" width="17" customWidth="1"/>
    <col min="11" max="11" width="16.5703125" customWidth="1"/>
    <col min="13" max="13" width="17.140625" style="6" customWidth="1"/>
    <col min="14" max="14" width="11.42578125" style="7"/>
    <col min="16" max="16" width="19.28515625" style="6" customWidth="1"/>
    <col min="17" max="17" width="11.42578125" style="7"/>
    <col min="18" max="18" width="11.5703125" style="7" customWidth="1"/>
    <col min="19" max="19" width="21" style="7" customWidth="1"/>
    <col min="20" max="20" width="11.42578125" style="7"/>
    <col min="22" max="22" width="111.28515625" customWidth="1"/>
    <col min="23" max="23" width="77.140625" customWidth="1"/>
  </cols>
  <sheetData>
    <row r="1" spans="1:20" ht="17.25" x14ac:dyDescent="0.3">
      <c r="A1" s="4" t="s">
        <v>0</v>
      </c>
      <c r="B1" s="4"/>
    </row>
    <row r="4" spans="1:20" x14ac:dyDescent="0.25">
      <c r="C4" s="8" t="s">
        <v>1</v>
      </c>
      <c r="D4" s="9" t="s">
        <v>2</v>
      </c>
      <c r="E4" s="10" t="s">
        <v>3</v>
      </c>
      <c r="G4" s="11" t="s">
        <v>4</v>
      </c>
      <c r="M4"/>
      <c r="N4"/>
      <c r="P4"/>
      <c r="Q4"/>
      <c r="R4"/>
      <c r="S4"/>
      <c r="T4"/>
    </row>
    <row r="5" spans="1:20" x14ac:dyDescent="0.25">
      <c r="D5" s="12"/>
      <c r="M5"/>
      <c r="N5"/>
      <c r="P5"/>
      <c r="Q5"/>
      <c r="R5"/>
      <c r="S5"/>
      <c r="T5"/>
    </row>
    <row r="6" spans="1:20" ht="30" customHeight="1" x14ac:dyDescent="0.25">
      <c r="A6" s="79" t="s">
        <v>5</v>
      </c>
      <c r="B6" s="77" t="s">
        <v>81</v>
      </c>
      <c r="C6" s="14">
        <v>8259000</v>
      </c>
      <c r="D6" s="15">
        <v>9055745.7899999991</v>
      </c>
      <c r="E6" s="16"/>
      <c r="G6" t="s">
        <v>6</v>
      </c>
      <c r="M6"/>
      <c r="N6"/>
      <c r="P6"/>
      <c r="Q6"/>
      <c r="R6"/>
      <c r="S6"/>
      <c r="T6"/>
    </row>
    <row r="7" spans="1:20" x14ac:dyDescent="0.25">
      <c r="A7" s="80"/>
      <c r="B7" s="17"/>
      <c r="C7" s="18">
        <v>1048000</v>
      </c>
      <c r="D7" s="19">
        <v>998863.79</v>
      </c>
      <c r="E7" s="20" t="s">
        <v>7</v>
      </c>
      <c r="M7"/>
      <c r="N7"/>
      <c r="P7"/>
      <c r="Q7"/>
      <c r="R7"/>
      <c r="S7"/>
      <c r="T7"/>
    </row>
    <row r="8" spans="1:20" x14ac:dyDescent="0.25">
      <c r="A8" s="80"/>
      <c r="B8" s="17"/>
      <c r="C8" s="18">
        <v>354000</v>
      </c>
      <c r="D8" s="19">
        <v>551316.86</v>
      </c>
      <c r="E8" s="20" t="s">
        <v>8</v>
      </c>
      <c r="F8" s="21"/>
      <c r="M8"/>
      <c r="N8"/>
      <c r="P8"/>
      <c r="Q8"/>
      <c r="R8"/>
      <c r="S8"/>
      <c r="T8"/>
    </row>
    <row r="9" spans="1:20" x14ac:dyDescent="0.25">
      <c r="A9" s="80"/>
      <c r="B9" s="17"/>
      <c r="C9" s="18">
        <v>73000</v>
      </c>
      <c r="D9" s="19">
        <v>29119.200000000001</v>
      </c>
      <c r="E9" s="20" t="s">
        <v>9</v>
      </c>
      <c r="M9"/>
      <c r="N9"/>
      <c r="P9"/>
      <c r="Q9"/>
      <c r="R9"/>
      <c r="S9"/>
      <c r="T9"/>
    </row>
    <row r="10" spans="1:20" x14ac:dyDescent="0.25">
      <c r="A10" s="80"/>
      <c r="B10" s="17"/>
      <c r="C10" s="18">
        <v>2770000</v>
      </c>
      <c r="D10" s="19">
        <v>3043598.69</v>
      </c>
      <c r="E10" s="20" t="s">
        <v>10</v>
      </c>
      <c r="M10"/>
      <c r="N10"/>
      <c r="P10"/>
      <c r="Q10"/>
      <c r="R10"/>
      <c r="S10"/>
      <c r="T10"/>
    </row>
    <row r="11" spans="1:20" x14ac:dyDescent="0.25">
      <c r="A11" s="80"/>
      <c r="B11" s="17"/>
      <c r="C11" s="18">
        <v>325000</v>
      </c>
      <c r="D11" s="19">
        <v>543147.36</v>
      </c>
      <c r="E11" s="20" t="s">
        <v>11</v>
      </c>
      <c r="M11"/>
      <c r="N11"/>
      <c r="P11"/>
      <c r="Q11"/>
      <c r="R11"/>
      <c r="S11"/>
      <c r="T11"/>
    </row>
    <row r="12" spans="1:20" x14ac:dyDescent="0.25">
      <c r="A12" s="80"/>
      <c r="B12" s="17"/>
      <c r="C12" s="18">
        <v>1300000</v>
      </c>
      <c r="D12" s="19">
        <v>1392040.89</v>
      </c>
      <c r="E12" s="20" t="s">
        <v>12</v>
      </c>
      <c r="M12"/>
      <c r="N12"/>
      <c r="P12"/>
      <c r="Q12"/>
      <c r="R12"/>
      <c r="S12"/>
      <c r="T12"/>
    </row>
    <row r="13" spans="1:20" x14ac:dyDescent="0.25">
      <c r="A13" s="80"/>
      <c r="B13" s="17"/>
      <c r="C13" s="18">
        <v>387000</v>
      </c>
      <c r="D13" s="19">
        <v>190334.68</v>
      </c>
      <c r="E13" s="20" t="s">
        <v>13</v>
      </c>
      <c r="M13"/>
      <c r="N13"/>
      <c r="P13"/>
      <c r="Q13"/>
      <c r="R13"/>
      <c r="S13"/>
      <c r="T13"/>
    </row>
    <row r="14" spans="1:20" x14ac:dyDescent="0.25">
      <c r="A14" s="80"/>
      <c r="B14" s="17"/>
      <c r="C14" s="18">
        <v>1616000</v>
      </c>
      <c r="D14" s="19">
        <v>1365618.29</v>
      </c>
      <c r="E14" s="20" t="s">
        <v>14</v>
      </c>
      <c r="M14"/>
      <c r="N14"/>
      <c r="P14"/>
      <c r="Q14"/>
      <c r="R14"/>
      <c r="S14"/>
      <c r="T14"/>
    </row>
    <row r="15" spans="1:20" x14ac:dyDescent="0.25">
      <c r="A15" s="80"/>
      <c r="B15" s="17"/>
      <c r="C15" s="18">
        <v>386000</v>
      </c>
      <c r="D15" s="19">
        <v>941706.03</v>
      </c>
      <c r="E15" s="20" t="s">
        <v>15</v>
      </c>
      <c r="M15"/>
      <c r="N15"/>
      <c r="P15"/>
      <c r="Q15"/>
      <c r="R15"/>
      <c r="S15"/>
      <c r="T15"/>
    </row>
    <row r="16" spans="1:20" x14ac:dyDescent="0.25">
      <c r="A16" s="80"/>
      <c r="B16" s="22" t="s">
        <v>82</v>
      </c>
      <c r="C16" s="23">
        <v>5888000</v>
      </c>
      <c r="D16" s="24">
        <v>6834670.5300000003</v>
      </c>
      <c r="E16" s="16"/>
      <c r="G16" t="s">
        <v>16</v>
      </c>
      <c r="M16"/>
      <c r="N16"/>
      <c r="P16"/>
      <c r="Q16"/>
      <c r="R16"/>
      <c r="S16"/>
      <c r="T16"/>
    </row>
    <row r="17" spans="1:20" ht="15" customHeight="1" x14ac:dyDescent="0.25">
      <c r="A17" s="80"/>
      <c r="B17" s="17"/>
      <c r="C17" s="18">
        <v>2130000</v>
      </c>
      <c r="D17" s="19">
        <v>2257362.34</v>
      </c>
      <c r="E17" s="20" t="s">
        <v>10</v>
      </c>
      <c r="F17" s="21"/>
      <c r="M17"/>
      <c r="N17"/>
      <c r="P17"/>
      <c r="Q17"/>
      <c r="R17"/>
      <c r="S17"/>
      <c r="T17"/>
    </row>
    <row r="18" spans="1:20" x14ac:dyDescent="0.25">
      <c r="A18" s="80"/>
      <c r="B18" s="17"/>
      <c r="C18" s="18">
        <v>1352000</v>
      </c>
      <c r="D18" s="19">
        <v>1427643.38</v>
      </c>
      <c r="E18" s="20" t="s">
        <v>11</v>
      </c>
      <c r="M18"/>
      <c r="N18"/>
      <c r="P18"/>
      <c r="Q18"/>
      <c r="R18"/>
      <c r="S18"/>
      <c r="T18"/>
    </row>
    <row r="19" spans="1:20" x14ac:dyDescent="0.25">
      <c r="A19" s="80"/>
      <c r="B19" s="17"/>
      <c r="C19" s="18">
        <v>1132000</v>
      </c>
      <c r="D19" s="19">
        <v>1736287.14</v>
      </c>
      <c r="E19" s="20" t="s">
        <v>12</v>
      </c>
      <c r="M19"/>
      <c r="N19"/>
      <c r="P19"/>
      <c r="Q19"/>
      <c r="R19"/>
      <c r="S19"/>
      <c r="T19"/>
    </row>
    <row r="20" spans="1:20" x14ac:dyDescent="0.25">
      <c r="A20" s="80"/>
      <c r="B20" s="17"/>
      <c r="C20" s="18">
        <v>695000</v>
      </c>
      <c r="D20" s="19">
        <v>773134.98</v>
      </c>
      <c r="E20" s="20" t="s">
        <v>13</v>
      </c>
      <c r="M20"/>
      <c r="N20"/>
      <c r="P20"/>
      <c r="Q20"/>
      <c r="R20"/>
      <c r="S20"/>
      <c r="T20"/>
    </row>
    <row r="21" spans="1:20" x14ac:dyDescent="0.25">
      <c r="A21" s="80"/>
      <c r="B21" s="17"/>
      <c r="C21" s="18">
        <v>75000</v>
      </c>
      <c r="D21" s="19">
        <v>70337.100000000006</v>
      </c>
      <c r="E21" s="20" t="s">
        <v>14</v>
      </c>
      <c r="M21"/>
      <c r="N21"/>
      <c r="P21"/>
      <c r="Q21"/>
      <c r="R21"/>
      <c r="S21"/>
      <c r="T21"/>
    </row>
    <row r="22" spans="1:20" x14ac:dyDescent="0.25">
      <c r="A22" s="80"/>
      <c r="B22" s="17"/>
      <c r="C22" s="18">
        <v>504000</v>
      </c>
      <c r="D22" s="19">
        <v>569905.59</v>
      </c>
      <c r="E22" s="20" t="s">
        <v>15</v>
      </c>
      <c r="M22"/>
      <c r="N22"/>
      <c r="P22"/>
      <c r="Q22"/>
      <c r="R22"/>
      <c r="S22"/>
      <c r="T22"/>
    </row>
    <row r="23" spans="1:20" ht="15" customHeight="1" x14ac:dyDescent="0.25">
      <c r="A23" s="80"/>
      <c r="B23" s="13" t="s">
        <v>17</v>
      </c>
      <c r="C23" s="14">
        <v>28288000</v>
      </c>
      <c r="D23" s="14">
        <v>25164615.32</v>
      </c>
      <c r="E23" s="16"/>
      <c r="G23" t="s">
        <v>18</v>
      </c>
      <c r="M23"/>
      <c r="N23"/>
      <c r="P23"/>
      <c r="Q23"/>
      <c r="R23"/>
      <c r="S23"/>
      <c r="T23"/>
    </row>
    <row r="24" spans="1:20" x14ac:dyDescent="0.25">
      <c r="A24" s="80"/>
      <c r="B24" s="17"/>
      <c r="C24" s="18">
        <v>15044000</v>
      </c>
      <c r="D24" s="19">
        <v>14283188.390000001</v>
      </c>
      <c r="E24" s="20" t="s">
        <v>10</v>
      </c>
      <c r="F24" s="21"/>
      <c r="M24"/>
      <c r="N24"/>
      <c r="P24"/>
      <c r="Q24"/>
      <c r="R24"/>
      <c r="S24"/>
      <c r="T24"/>
    </row>
    <row r="25" spans="1:20" x14ac:dyDescent="0.25">
      <c r="A25" s="80"/>
      <c r="B25" s="17"/>
      <c r="C25" s="18">
        <v>4568000</v>
      </c>
      <c r="D25" s="19">
        <v>3314323.73</v>
      </c>
      <c r="E25" s="20" t="s">
        <v>11</v>
      </c>
      <c r="M25"/>
      <c r="N25"/>
      <c r="P25"/>
      <c r="Q25"/>
      <c r="R25"/>
      <c r="S25"/>
      <c r="T25"/>
    </row>
    <row r="26" spans="1:20" x14ac:dyDescent="0.25">
      <c r="A26" s="80"/>
      <c r="B26" s="17"/>
      <c r="C26" s="18">
        <v>5063000</v>
      </c>
      <c r="D26" s="19">
        <v>4744117.68</v>
      </c>
      <c r="E26" s="20" t="s">
        <v>12</v>
      </c>
      <c r="M26"/>
      <c r="N26"/>
      <c r="P26"/>
      <c r="Q26"/>
      <c r="R26"/>
      <c r="S26"/>
      <c r="T26"/>
    </row>
    <row r="27" spans="1:20" x14ac:dyDescent="0.25">
      <c r="A27" s="81"/>
      <c r="B27" s="17"/>
      <c r="C27" s="18">
        <v>3613000</v>
      </c>
      <c r="D27" s="19">
        <v>2822985.52</v>
      </c>
      <c r="E27" s="20" t="s">
        <v>13</v>
      </c>
      <c r="M27"/>
      <c r="N27"/>
      <c r="P27"/>
      <c r="Q27"/>
      <c r="R27"/>
      <c r="S27"/>
      <c r="T27"/>
    </row>
    <row r="28" spans="1:20" x14ac:dyDescent="0.25">
      <c r="D28" s="25"/>
      <c r="E28" s="16"/>
      <c r="M28"/>
      <c r="N28"/>
      <c r="P28"/>
      <c r="Q28"/>
      <c r="R28"/>
      <c r="S28"/>
      <c r="T28"/>
    </row>
    <row r="29" spans="1:20" ht="45" customHeight="1" x14ac:dyDescent="0.25">
      <c r="A29" s="82" t="s">
        <v>19</v>
      </c>
      <c r="B29" s="78" t="s">
        <v>83</v>
      </c>
      <c r="C29" s="27">
        <v>77990000</v>
      </c>
      <c r="D29" s="27">
        <v>78025005.989999995</v>
      </c>
      <c r="E29" s="16"/>
      <c r="G29" t="s">
        <v>20</v>
      </c>
      <c r="M29"/>
      <c r="N29"/>
      <c r="P29"/>
      <c r="Q29"/>
      <c r="R29"/>
      <c r="S29"/>
      <c r="T29"/>
    </row>
    <row r="30" spans="1:20" x14ac:dyDescent="0.25">
      <c r="A30" s="83"/>
      <c r="B30" s="28"/>
      <c r="C30" s="29">
        <v>817000</v>
      </c>
      <c r="D30" s="30">
        <v>899828.29</v>
      </c>
      <c r="E30" s="20" t="s">
        <v>7</v>
      </c>
      <c r="M30"/>
      <c r="N30"/>
      <c r="P30"/>
      <c r="Q30"/>
      <c r="R30"/>
      <c r="S30"/>
      <c r="T30"/>
    </row>
    <row r="31" spans="1:20" x14ac:dyDescent="0.25">
      <c r="A31" s="83"/>
      <c r="B31" s="28"/>
      <c r="C31" s="29">
        <v>13051000</v>
      </c>
      <c r="D31" s="30">
        <v>13535276.189999999</v>
      </c>
      <c r="E31" s="20" t="s">
        <v>10</v>
      </c>
      <c r="F31" s="31"/>
      <c r="M31"/>
      <c r="N31"/>
      <c r="P31"/>
      <c r="Q31"/>
      <c r="R31"/>
      <c r="S31"/>
      <c r="T31"/>
    </row>
    <row r="32" spans="1:20" x14ac:dyDescent="0.25">
      <c r="A32" s="83"/>
      <c r="B32" s="28"/>
      <c r="C32" s="29">
        <v>4958000</v>
      </c>
      <c r="D32" s="30">
        <v>6098382.46</v>
      </c>
      <c r="E32" s="20" t="s">
        <v>11</v>
      </c>
      <c r="H32" s="21"/>
      <c r="M32"/>
      <c r="N32"/>
      <c r="P32"/>
      <c r="Q32"/>
      <c r="R32"/>
      <c r="S32"/>
      <c r="T32"/>
    </row>
    <row r="33" spans="1:20" x14ac:dyDescent="0.25">
      <c r="A33" s="83"/>
      <c r="B33" s="28"/>
      <c r="C33" s="29">
        <v>4900000</v>
      </c>
      <c r="D33" s="30">
        <v>6554785.04</v>
      </c>
      <c r="E33" s="20" t="s">
        <v>12</v>
      </c>
      <c r="M33"/>
      <c r="N33"/>
      <c r="P33"/>
      <c r="Q33"/>
      <c r="R33"/>
      <c r="S33"/>
      <c r="T33"/>
    </row>
    <row r="34" spans="1:20" x14ac:dyDescent="0.25">
      <c r="A34" s="83"/>
      <c r="B34" s="28"/>
      <c r="C34" s="29">
        <v>3205000</v>
      </c>
      <c r="D34" s="30">
        <v>3213374.05</v>
      </c>
      <c r="E34" s="20" t="s">
        <v>13</v>
      </c>
      <c r="M34"/>
      <c r="N34"/>
      <c r="P34"/>
      <c r="Q34"/>
      <c r="R34"/>
      <c r="S34"/>
      <c r="T34"/>
    </row>
    <row r="35" spans="1:20" x14ac:dyDescent="0.25">
      <c r="A35" s="83"/>
      <c r="B35" s="28"/>
      <c r="C35" s="29">
        <v>3625000</v>
      </c>
      <c r="D35" s="30">
        <v>4437042.66</v>
      </c>
      <c r="E35" s="20" t="s">
        <v>21</v>
      </c>
      <c r="M35"/>
      <c r="N35"/>
      <c r="P35"/>
      <c r="Q35"/>
      <c r="R35"/>
      <c r="S35"/>
      <c r="T35"/>
    </row>
    <row r="36" spans="1:20" x14ac:dyDescent="0.25">
      <c r="A36" s="83"/>
      <c r="B36" s="28"/>
      <c r="C36" s="29">
        <v>47443000</v>
      </c>
      <c r="D36" s="30">
        <v>43286317.299999997</v>
      </c>
      <c r="E36" s="20" t="s">
        <v>15</v>
      </c>
      <c r="M36"/>
      <c r="N36"/>
      <c r="P36"/>
      <c r="Q36"/>
      <c r="R36"/>
      <c r="S36"/>
      <c r="T36"/>
    </row>
    <row r="37" spans="1:20" x14ac:dyDescent="0.25">
      <c r="A37" s="84"/>
      <c r="B37" s="26" t="s">
        <v>84</v>
      </c>
      <c r="C37" s="27">
        <v>45832000</v>
      </c>
      <c r="D37" s="27">
        <v>45832000</v>
      </c>
      <c r="E37" s="16"/>
      <c r="G37" t="s">
        <v>22</v>
      </c>
      <c r="M37"/>
      <c r="N37"/>
      <c r="P37"/>
      <c r="Q37"/>
      <c r="R37"/>
      <c r="S37"/>
      <c r="T37"/>
    </row>
    <row r="38" spans="1:20" x14ac:dyDescent="0.25">
      <c r="D38" s="25"/>
      <c r="E38" s="16"/>
      <c r="M38"/>
      <c r="N38"/>
      <c r="P38"/>
      <c r="Q38"/>
      <c r="R38"/>
      <c r="S38"/>
      <c r="T38"/>
    </row>
    <row r="39" spans="1:20" ht="30" customHeight="1" x14ac:dyDescent="0.25">
      <c r="A39" s="85" t="s">
        <v>23</v>
      </c>
      <c r="B39" s="32" t="s">
        <v>24</v>
      </c>
      <c r="C39" s="33">
        <v>38167000</v>
      </c>
      <c r="D39" s="33">
        <v>28476846.25</v>
      </c>
      <c r="E39" s="16"/>
      <c r="G39" t="s">
        <v>25</v>
      </c>
      <c r="M39"/>
      <c r="N39"/>
      <c r="P39"/>
      <c r="Q39"/>
      <c r="R39"/>
      <c r="S39"/>
      <c r="T39"/>
    </row>
    <row r="40" spans="1:20" x14ac:dyDescent="0.25">
      <c r="A40" s="85"/>
      <c r="B40" s="34"/>
      <c r="C40" s="35">
        <v>450000</v>
      </c>
      <c r="D40" s="35">
        <v>398724.34</v>
      </c>
      <c r="E40" s="20" t="s">
        <v>7</v>
      </c>
      <c r="M40"/>
      <c r="N40"/>
      <c r="P40"/>
      <c r="Q40"/>
      <c r="R40"/>
      <c r="S40"/>
      <c r="T40"/>
    </row>
    <row r="41" spans="1:20" x14ac:dyDescent="0.25">
      <c r="A41" s="85"/>
      <c r="B41" s="34"/>
      <c r="C41" s="35">
        <v>66000</v>
      </c>
      <c r="D41" s="35">
        <v>16863.419999999998</v>
      </c>
      <c r="E41" s="20" t="s">
        <v>8</v>
      </c>
      <c r="F41" s="21"/>
      <c r="M41"/>
      <c r="N41"/>
      <c r="P41"/>
      <c r="Q41"/>
      <c r="R41"/>
      <c r="S41"/>
      <c r="T41"/>
    </row>
    <row r="42" spans="1:20" x14ac:dyDescent="0.25">
      <c r="A42" s="85"/>
      <c r="B42" s="34"/>
      <c r="C42" s="35">
        <v>135000</v>
      </c>
      <c r="D42" s="35">
        <v>96741.24</v>
      </c>
      <c r="E42" s="20" t="s">
        <v>9</v>
      </c>
      <c r="M42"/>
      <c r="N42"/>
      <c r="P42"/>
      <c r="Q42"/>
      <c r="R42"/>
      <c r="S42"/>
      <c r="T42"/>
    </row>
    <row r="43" spans="1:20" x14ac:dyDescent="0.25">
      <c r="A43" s="85"/>
      <c r="B43" s="34"/>
      <c r="C43" s="35">
        <v>7380000</v>
      </c>
      <c r="D43" s="35">
        <v>5572935.7999999998</v>
      </c>
      <c r="E43" s="20" t="s">
        <v>10</v>
      </c>
      <c r="M43"/>
      <c r="N43"/>
      <c r="P43"/>
      <c r="Q43"/>
      <c r="R43"/>
      <c r="S43"/>
      <c r="T43"/>
    </row>
    <row r="44" spans="1:20" x14ac:dyDescent="0.25">
      <c r="A44" s="85"/>
      <c r="B44" s="34"/>
      <c r="C44" s="35">
        <v>1700000</v>
      </c>
      <c r="D44" s="35">
        <v>1090091.0900000001</v>
      </c>
      <c r="E44" s="20" t="s">
        <v>11</v>
      </c>
      <c r="M44"/>
      <c r="N44"/>
      <c r="P44"/>
      <c r="Q44"/>
      <c r="R44"/>
      <c r="S44"/>
      <c r="T44"/>
    </row>
    <row r="45" spans="1:20" x14ac:dyDescent="0.25">
      <c r="A45" s="85"/>
      <c r="B45" s="34"/>
      <c r="C45" s="35">
        <v>3000000</v>
      </c>
      <c r="D45" s="35">
        <v>1696110.3</v>
      </c>
      <c r="E45" s="20" t="s">
        <v>12</v>
      </c>
      <c r="M45"/>
      <c r="N45"/>
      <c r="P45"/>
      <c r="Q45"/>
      <c r="R45"/>
      <c r="S45"/>
      <c r="T45"/>
    </row>
    <row r="46" spans="1:20" x14ac:dyDescent="0.25">
      <c r="A46" s="85"/>
      <c r="B46" s="34"/>
      <c r="C46" s="35">
        <v>1385000</v>
      </c>
      <c r="D46" s="35">
        <v>1007564.66</v>
      </c>
      <c r="E46" s="20" t="s">
        <v>13</v>
      </c>
      <c r="M46"/>
      <c r="N46"/>
      <c r="P46"/>
      <c r="Q46"/>
      <c r="R46"/>
      <c r="S46"/>
      <c r="T46"/>
    </row>
    <row r="47" spans="1:20" x14ac:dyDescent="0.25">
      <c r="A47" s="85"/>
      <c r="B47" s="34"/>
      <c r="C47" s="35">
        <v>651000</v>
      </c>
      <c r="D47" s="35">
        <v>460235.13</v>
      </c>
      <c r="E47" s="20" t="s">
        <v>14</v>
      </c>
      <c r="M47"/>
      <c r="N47"/>
      <c r="P47"/>
      <c r="Q47"/>
      <c r="R47"/>
      <c r="S47"/>
      <c r="T47"/>
    </row>
    <row r="48" spans="1:20" x14ac:dyDescent="0.25">
      <c r="A48" s="85"/>
      <c r="B48" s="34"/>
      <c r="C48" s="35">
        <v>23400000</v>
      </c>
      <c r="D48" s="35">
        <v>18137580.27</v>
      </c>
      <c r="E48" s="20" t="s">
        <v>15</v>
      </c>
      <c r="M48"/>
      <c r="N48"/>
      <c r="P48"/>
      <c r="Q48"/>
      <c r="R48"/>
      <c r="S48"/>
      <c r="T48"/>
    </row>
    <row r="49" spans="1:20" ht="30" x14ac:dyDescent="0.25">
      <c r="A49" s="85"/>
      <c r="B49" s="36" t="s">
        <v>26</v>
      </c>
      <c r="C49" s="37">
        <v>39762000</v>
      </c>
      <c r="D49" s="33">
        <v>35068439.18</v>
      </c>
      <c r="G49" s="38" t="s">
        <v>27</v>
      </c>
      <c r="M49"/>
      <c r="N49"/>
      <c r="P49"/>
      <c r="Q49"/>
      <c r="R49"/>
      <c r="S49"/>
      <c r="T49"/>
    </row>
    <row r="50" spans="1:20" x14ac:dyDescent="0.25">
      <c r="A50" s="85"/>
      <c r="B50" s="39"/>
      <c r="C50" s="40">
        <v>213000</v>
      </c>
      <c r="D50" s="35">
        <v>149736.48000000001</v>
      </c>
      <c r="E50" s="20" t="s">
        <v>7</v>
      </c>
      <c r="G50" s="3"/>
      <c r="M50"/>
      <c r="N50"/>
      <c r="P50"/>
      <c r="Q50"/>
      <c r="R50"/>
      <c r="S50"/>
      <c r="T50"/>
    </row>
    <row r="51" spans="1:20" x14ac:dyDescent="0.25">
      <c r="A51" s="85"/>
      <c r="B51" s="39"/>
      <c r="C51" s="40">
        <v>33000</v>
      </c>
      <c r="D51" s="35">
        <v>13508.79</v>
      </c>
      <c r="E51" s="20" t="s">
        <v>8</v>
      </c>
      <c r="G51" s="3"/>
      <c r="M51"/>
      <c r="N51"/>
      <c r="P51"/>
      <c r="Q51"/>
      <c r="R51"/>
      <c r="S51"/>
      <c r="T51"/>
    </row>
    <row r="52" spans="1:20" x14ac:dyDescent="0.25">
      <c r="A52" s="85"/>
      <c r="B52" s="39"/>
      <c r="C52" s="40">
        <v>46000</v>
      </c>
      <c r="D52" s="35">
        <v>34427.050000000003</v>
      </c>
      <c r="E52" s="20" t="s">
        <v>9</v>
      </c>
      <c r="F52" s="21"/>
      <c r="G52" s="3"/>
      <c r="M52"/>
      <c r="N52"/>
      <c r="P52"/>
      <c r="Q52"/>
      <c r="R52"/>
      <c r="S52"/>
      <c r="T52"/>
    </row>
    <row r="53" spans="1:20" x14ac:dyDescent="0.25">
      <c r="A53" s="85"/>
      <c r="B53" s="39"/>
      <c r="C53" s="40">
        <v>10210000</v>
      </c>
      <c r="D53" s="35">
        <v>7756977.6799999997</v>
      </c>
      <c r="E53" s="20" t="s">
        <v>10</v>
      </c>
      <c r="G53" s="3"/>
      <c r="M53"/>
      <c r="N53"/>
      <c r="P53"/>
      <c r="Q53"/>
      <c r="R53"/>
      <c r="S53"/>
      <c r="T53"/>
    </row>
    <row r="54" spans="1:20" x14ac:dyDescent="0.25">
      <c r="A54" s="85"/>
      <c r="B54" s="39"/>
      <c r="C54" s="40">
        <v>2825000</v>
      </c>
      <c r="D54" s="35">
        <v>2229621.04</v>
      </c>
      <c r="E54" s="20" t="s">
        <v>11</v>
      </c>
      <c r="G54" s="3"/>
      <c r="M54"/>
      <c r="N54"/>
      <c r="P54"/>
      <c r="Q54"/>
      <c r="R54"/>
      <c r="S54"/>
      <c r="T54"/>
    </row>
    <row r="55" spans="1:20" x14ac:dyDescent="0.25">
      <c r="A55" s="85"/>
      <c r="B55" s="39"/>
      <c r="C55" s="40">
        <v>4240000</v>
      </c>
      <c r="D55" s="35">
        <v>3238549.92</v>
      </c>
      <c r="E55" s="20" t="s">
        <v>12</v>
      </c>
      <c r="G55" s="3"/>
      <c r="M55"/>
      <c r="N55"/>
      <c r="P55"/>
      <c r="Q55"/>
      <c r="R55"/>
      <c r="S55"/>
      <c r="T55"/>
    </row>
    <row r="56" spans="1:20" x14ac:dyDescent="0.25">
      <c r="A56" s="85"/>
      <c r="B56" s="39"/>
      <c r="C56" s="40">
        <v>1915000</v>
      </c>
      <c r="D56" s="35">
        <v>1205346.28</v>
      </c>
      <c r="E56" s="20" t="s">
        <v>13</v>
      </c>
      <c r="G56" s="3"/>
      <c r="M56"/>
      <c r="N56"/>
      <c r="P56"/>
      <c r="Q56"/>
      <c r="R56"/>
      <c r="S56"/>
      <c r="T56"/>
    </row>
    <row r="57" spans="1:20" x14ac:dyDescent="0.25">
      <c r="A57" s="85"/>
      <c r="B57" s="39"/>
      <c r="C57" s="40">
        <v>19220000</v>
      </c>
      <c r="D57" s="35">
        <v>19401415.969999999</v>
      </c>
      <c r="E57" s="20" t="s">
        <v>21</v>
      </c>
      <c r="G57" s="3"/>
      <c r="M57"/>
      <c r="N57"/>
      <c r="P57"/>
      <c r="Q57"/>
      <c r="R57"/>
      <c r="S57"/>
      <c r="T57"/>
    </row>
    <row r="58" spans="1:20" x14ac:dyDescent="0.25">
      <c r="A58" s="85"/>
      <c r="B58" s="39"/>
      <c r="C58" s="40">
        <v>442000</v>
      </c>
      <c r="D58" s="35">
        <v>307474.55</v>
      </c>
      <c r="E58" s="20" t="s">
        <v>14</v>
      </c>
      <c r="G58" s="3"/>
      <c r="M58"/>
      <c r="N58"/>
      <c r="P58"/>
      <c r="Q58"/>
      <c r="R58"/>
      <c r="S58"/>
      <c r="T58"/>
    </row>
    <row r="59" spans="1:20" x14ac:dyDescent="0.25">
      <c r="A59" s="85"/>
      <c r="B59" s="39"/>
      <c r="C59" s="40">
        <v>618000</v>
      </c>
      <c r="D59" s="35">
        <v>731381.42</v>
      </c>
      <c r="E59" s="20" t="s">
        <v>15</v>
      </c>
      <c r="G59" s="3"/>
      <c r="M59"/>
      <c r="N59"/>
      <c r="P59"/>
      <c r="Q59"/>
      <c r="R59"/>
      <c r="S59"/>
      <c r="T59"/>
    </row>
    <row r="60" spans="1:20" ht="60" x14ac:dyDescent="0.25">
      <c r="A60" s="85"/>
      <c r="B60" s="41" t="s">
        <v>28</v>
      </c>
      <c r="C60" s="42">
        <v>0</v>
      </c>
      <c r="D60" s="43">
        <v>203853414.56999999</v>
      </c>
      <c r="E60" s="44" t="s">
        <v>15</v>
      </c>
      <c r="G60" s="3" t="s">
        <v>29</v>
      </c>
      <c r="H60" s="3"/>
      <c r="M60"/>
      <c r="N60"/>
      <c r="P60"/>
      <c r="Q60"/>
      <c r="R60"/>
      <c r="S60"/>
      <c r="T60"/>
    </row>
    <row r="61" spans="1:20" ht="60" x14ac:dyDescent="0.25">
      <c r="A61" s="85"/>
      <c r="B61" s="36" t="s">
        <v>30</v>
      </c>
      <c r="C61" s="37">
        <v>0</v>
      </c>
      <c r="D61" s="33">
        <v>156635321.24000001</v>
      </c>
      <c r="E61" s="20"/>
      <c r="G61" s="3" t="s">
        <v>31</v>
      </c>
      <c r="M61"/>
      <c r="N61"/>
      <c r="P61"/>
      <c r="Q61"/>
      <c r="R61"/>
      <c r="S61"/>
      <c r="T61"/>
    </row>
    <row r="62" spans="1:20" x14ac:dyDescent="0.25">
      <c r="A62" s="85"/>
      <c r="B62" s="39"/>
      <c r="C62" s="40">
        <v>0</v>
      </c>
      <c r="D62" s="35">
        <v>73694331</v>
      </c>
      <c r="E62" s="20" t="s">
        <v>10</v>
      </c>
      <c r="F62" s="21"/>
      <c r="M62"/>
      <c r="N62"/>
      <c r="P62"/>
      <c r="Q62"/>
      <c r="R62"/>
      <c r="S62"/>
      <c r="T62"/>
    </row>
    <row r="63" spans="1:20" x14ac:dyDescent="0.25">
      <c r="A63" s="85"/>
      <c r="B63" s="39"/>
      <c r="C63" s="40">
        <v>0</v>
      </c>
      <c r="D63" s="35">
        <v>30620710.280000001</v>
      </c>
      <c r="E63" s="20" t="s">
        <v>11</v>
      </c>
      <c r="M63"/>
      <c r="N63"/>
      <c r="P63"/>
      <c r="Q63"/>
      <c r="R63"/>
      <c r="S63"/>
      <c r="T63"/>
    </row>
    <row r="64" spans="1:20" x14ac:dyDescent="0.25">
      <c r="A64" s="85"/>
      <c r="B64" s="39"/>
      <c r="C64" s="40">
        <v>0</v>
      </c>
      <c r="D64" s="35">
        <v>31518051.350000001</v>
      </c>
      <c r="E64" s="20" t="s">
        <v>12</v>
      </c>
      <c r="M64"/>
      <c r="N64"/>
      <c r="P64"/>
      <c r="Q64"/>
      <c r="R64"/>
      <c r="S64"/>
      <c r="T64"/>
    </row>
    <row r="65" spans="1:20" x14ac:dyDescent="0.25">
      <c r="A65" s="85"/>
      <c r="B65" s="39"/>
      <c r="C65" s="40">
        <v>0</v>
      </c>
      <c r="D65" s="35">
        <v>17424665.640000001</v>
      </c>
      <c r="E65" s="20" t="s">
        <v>13</v>
      </c>
      <c r="M65"/>
      <c r="N65"/>
      <c r="P65"/>
      <c r="Q65"/>
      <c r="R65"/>
      <c r="S65"/>
      <c r="T65"/>
    </row>
    <row r="66" spans="1:20" x14ac:dyDescent="0.25">
      <c r="A66" s="85"/>
      <c r="B66" s="39"/>
      <c r="C66" s="40">
        <v>0</v>
      </c>
      <c r="D66" s="35">
        <v>3377562.97</v>
      </c>
      <c r="E66" s="20" t="s">
        <v>14</v>
      </c>
      <c r="M66"/>
      <c r="N66"/>
      <c r="P66"/>
      <c r="Q66"/>
      <c r="R66"/>
      <c r="S66"/>
      <c r="T66"/>
    </row>
    <row r="67" spans="1:20" x14ac:dyDescent="0.25">
      <c r="A67" s="85"/>
      <c r="B67" s="36" t="s">
        <v>32</v>
      </c>
      <c r="C67" s="37">
        <v>2243000</v>
      </c>
      <c r="D67" s="33">
        <v>962166.57</v>
      </c>
      <c r="E67" s="20"/>
      <c r="G67" t="s">
        <v>33</v>
      </c>
      <c r="M67"/>
      <c r="N67"/>
      <c r="P67"/>
      <c r="Q67"/>
      <c r="R67"/>
      <c r="S67"/>
      <c r="T67"/>
    </row>
    <row r="68" spans="1:20" x14ac:dyDescent="0.25">
      <c r="A68" s="85"/>
      <c r="B68" s="39"/>
      <c r="C68" s="40">
        <v>1201000</v>
      </c>
      <c r="D68" s="35">
        <v>591583.84</v>
      </c>
      <c r="E68" s="20" t="s">
        <v>10</v>
      </c>
      <c r="M68"/>
      <c r="N68"/>
      <c r="P68"/>
      <c r="Q68"/>
      <c r="R68"/>
      <c r="S68"/>
      <c r="T68"/>
    </row>
    <row r="69" spans="1:20" x14ac:dyDescent="0.25">
      <c r="A69" s="85"/>
      <c r="B69" s="39"/>
      <c r="C69" s="40">
        <v>240000</v>
      </c>
      <c r="D69" s="35">
        <v>56251.62</v>
      </c>
      <c r="E69" s="20" t="s">
        <v>11</v>
      </c>
      <c r="M69"/>
      <c r="N69"/>
      <c r="P69"/>
      <c r="Q69"/>
      <c r="R69"/>
      <c r="S69"/>
      <c r="T69"/>
    </row>
    <row r="70" spans="1:20" x14ac:dyDescent="0.25">
      <c r="A70" s="85"/>
      <c r="B70" s="39"/>
      <c r="C70" s="40">
        <v>272000</v>
      </c>
      <c r="D70" s="35">
        <v>147761.13</v>
      </c>
      <c r="E70" s="20" t="s">
        <v>12</v>
      </c>
      <c r="M70"/>
      <c r="N70"/>
      <c r="P70"/>
      <c r="Q70"/>
      <c r="R70"/>
      <c r="S70"/>
      <c r="T70"/>
    </row>
    <row r="71" spans="1:20" x14ac:dyDescent="0.25">
      <c r="A71" s="85"/>
      <c r="B71" s="39"/>
      <c r="C71" s="40">
        <v>200000</v>
      </c>
      <c r="D71" s="45">
        <v>-48532.98</v>
      </c>
      <c r="E71" s="20" t="s">
        <v>13</v>
      </c>
      <c r="M71"/>
      <c r="N71"/>
      <c r="P71"/>
      <c r="Q71"/>
      <c r="R71"/>
      <c r="S71"/>
      <c r="T71"/>
    </row>
    <row r="72" spans="1:20" x14ac:dyDescent="0.25">
      <c r="A72" s="85"/>
      <c r="B72" s="39"/>
      <c r="C72" s="40">
        <v>330000</v>
      </c>
      <c r="D72" s="35">
        <v>215102.96</v>
      </c>
      <c r="E72" s="20" t="s">
        <v>14</v>
      </c>
      <c r="M72"/>
      <c r="N72"/>
      <c r="P72"/>
      <c r="Q72"/>
      <c r="R72"/>
      <c r="S72"/>
      <c r="T72"/>
    </row>
    <row r="73" spans="1:20" ht="45" x14ac:dyDescent="0.25">
      <c r="A73" s="85"/>
      <c r="B73" s="36" t="s">
        <v>34</v>
      </c>
      <c r="C73" s="37">
        <v>0</v>
      </c>
      <c r="D73" s="33">
        <v>74867419.680000007</v>
      </c>
      <c r="E73" s="20"/>
      <c r="G73" s="3" t="s">
        <v>35</v>
      </c>
      <c r="M73"/>
      <c r="N73"/>
      <c r="P73"/>
      <c r="Q73"/>
      <c r="R73"/>
      <c r="S73"/>
      <c r="T73"/>
    </row>
    <row r="74" spans="1:20" x14ac:dyDescent="0.25">
      <c r="A74" s="85"/>
      <c r="B74" s="39"/>
      <c r="C74" s="40">
        <v>0</v>
      </c>
      <c r="D74" s="35">
        <v>24981067.469999999</v>
      </c>
      <c r="E74" s="20" t="s">
        <v>10</v>
      </c>
      <c r="M74"/>
      <c r="N74"/>
      <c r="P74"/>
      <c r="Q74"/>
      <c r="R74"/>
      <c r="S74"/>
      <c r="T74"/>
    </row>
    <row r="75" spans="1:20" x14ac:dyDescent="0.25">
      <c r="A75" s="85"/>
      <c r="B75" s="39"/>
      <c r="C75" s="40">
        <v>0</v>
      </c>
      <c r="D75" s="35">
        <v>26285565.640000001</v>
      </c>
      <c r="E75" s="20" t="s">
        <v>11</v>
      </c>
      <c r="F75" s="21"/>
      <c r="M75"/>
      <c r="N75"/>
      <c r="P75"/>
      <c r="Q75"/>
      <c r="R75"/>
      <c r="S75"/>
      <c r="T75"/>
    </row>
    <row r="76" spans="1:20" x14ac:dyDescent="0.25">
      <c r="A76" s="85"/>
      <c r="B76" s="39"/>
      <c r="C76" s="40">
        <v>0</v>
      </c>
      <c r="D76" s="35">
        <v>17005174.890000001</v>
      </c>
      <c r="E76" s="20" t="s">
        <v>12</v>
      </c>
      <c r="M76"/>
      <c r="N76"/>
      <c r="P76"/>
      <c r="Q76"/>
      <c r="R76"/>
      <c r="S76"/>
      <c r="T76"/>
    </row>
    <row r="77" spans="1:20" x14ac:dyDescent="0.25">
      <c r="A77" s="85"/>
      <c r="B77" s="39"/>
      <c r="C77" s="40">
        <v>0</v>
      </c>
      <c r="D77" s="35">
        <v>6595611.6799999997</v>
      </c>
      <c r="E77" s="20" t="s">
        <v>13</v>
      </c>
      <c r="M77"/>
      <c r="N77"/>
      <c r="P77"/>
      <c r="Q77"/>
      <c r="R77"/>
      <c r="S77"/>
      <c r="T77"/>
    </row>
    <row r="78" spans="1:20" x14ac:dyDescent="0.25">
      <c r="A78" s="85"/>
      <c r="B78" s="36" t="s">
        <v>36</v>
      </c>
      <c r="C78" s="37">
        <v>48406000</v>
      </c>
      <c r="D78" s="33">
        <v>65364069.219999999</v>
      </c>
      <c r="E78" s="16"/>
      <c r="G78" s="31" t="s">
        <v>37</v>
      </c>
      <c r="H78" s="31"/>
      <c r="M78"/>
      <c r="N78"/>
      <c r="P78"/>
      <c r="Q78"/>
      <c r="R78"/>
      <c r="S78"/>
      <c r="T78"/>
    </row>
    <row r="79" spans="1:20" x14ac:dyDescent="0.25">
      <c r="A79" s="85"/>
      <c r="B79" s="39"/>
      <c r="C79" s="40">
        <v>542000</v>
      </c>
      <c r="D79" s="35">
        <v>3725189.98</v>
      </c>
      <c r="E79" s="20" t="s">
        <v>7</v>
      </c>
      <c r="F79" s="21"/>
      <c r="G79" s="31"/>
      <c r="H79" s="31"/>
      <c r="M79"/>
      <c r="N79"/>
      <c r="P79"/>
      <c r="Q79"/>
      <c r="R79"/>
      <c r="S79"/>
      <c r="T79"/>
    </row>
    <row r="80" spans="1:20" x14ac:dyDescent="0.25">
      <c r="A80" s="85"/>
      <c r="B80" s="39"/>
      <c r="C80" s="40">
        <v>49000</v>
      </c>
      <c r="D80" s="35">
        <v>55203.88</v>
      </c>
      <c r="E80" s="20" t="s">
        <v>8</v>
      </c>
      <c r="G80" s="31"/>
      <c r="H80" s="31"/>
      <c r="M80"/>
      <c r="N80"/>
      <c r="P80"/>
      <c r="Q80"/>
      <c r="R80"/>
      <c r="S80"/>
      <c r="T80"/>
    </row>
    <row r="81" spans="1:20" x14ac:dyDescent="0.25">
      <c r="A81" s="85"/>
      <c r="B81" s="39"/>
      <c r="C81" s="40">
        <v>14000</v>
      </c>
      <c r="D81" s="35">
        <v>10030.14</v>
      </c>
      <c r="E81" s="20" t="s">
        <v>11</v>
      </c>
      <c r="G81" s="31"/>
      <c r="H81" s="31"/>
      <c r="M81"/>
      <c r="N81"/>
      <c r="P81"/>
      <c r="Q81"/>
      <c r="R81"/>
      <c r="S81"/>
      <c r="T81"/>
    </row>
    <row r="82" spans="1:20" x14ac:dyDescent="0.25">
      <c r="A82" s="85"/>
      <c r="B82" s="39"/>
      <c r="C82" s="40">
        <v>40991000</v>
      </c>
      <c r="D82" s="35">
        <v>54825450.770000003</v>
      </c>
      <c r="E82" s="20" t="s">
        <v>21</v>
      </c>
      <c r="G82" s="31"/>
      <c r="H82" s="31"/>
      <c r="M82"/>
      <c r="N82"/>
      <c r="P82"/>
      <c r="Q82"/>
      <c r="R82"/>
      <c r="S82"/>
      <c r="T82"/>
    </row>
    <row r="83" spans="1:20" x14ac:dyDescent="0.25">
      <c r="A83" s="85"/>
      <c r="B83" s="39"/>
      <c r="C83" s="40">
        <v>6810000</v>
      </c>
      <c r="D83" s="35">
        <v>6748194.4500000002</v>
      </c>
      <c r="E83" s="20" t="s">
        <v>15</v>
      </c>
      <c r="G83" s="31"/>
      <c r="H83" s="31"/>
      <c r="M83"/>
      <c r="N83"/>
      <c r="P83"/>
      <c r="Q83"/>
      <c r="R83"/>
      <c r="S83"/>
      <c r="T83"/>
    </row>
    <row r="84" spans="1:20" ht="45" x14ac:dyDescent="0.25">
      <c r="A84" s="85"/>
      <c r="B84" s="36" t="s">
        <v>38</v>
      </c>
      <c r="C84" s="37">
        <v>0</v>
      </c>
      <c r="D84" s="33">
        <v>10466214.789999999</v>
      </c>
      <c r="E84" s="20"/>
      <c r="G84" s="3" t="s">
        <v>39</v>
      </c>
      <c r="M84"/>
      <c r="N84"/>
      <c r="P84"/>
      <c r="Q84"/>
      <c r="R84"/>
      <c r="S84"/>
      <c r="T84"/>
    </row>
    <row r="85" spans="1:20" x14ac:dyDescent="0.25">
      <c r="A85" s="85"/>
      <c r="B85" s="39"/>
      <c r="C85" s="40">
        <v>0</v>
      </c>
      <c r="D85" s="35">
        <v>4386261.71</v>
      </c>
      <c r="E85" s="20" t="s">
        <v>10</v>
      </c>
      <c r="F85" s="21"/>
      <c r="M85"/>
      <c r="N85"/>
      <c r="P85"/>
      <c r="Q85"/>
      <c r="R85"/>
      <c r="S85"/>
      <c r="T85"/>
    </row>
    <row r="86" spans="1:20" x14ac:dyDescent="0.25">
      <c r="A86" s="85"/>
      <c r="B86" s="39"/>
      <c r="C86" s="40">
        <v>0</v>
      </c>
      <c r="D86" s="35">
        <v>1850085.14</v>
      </c>
      <c r="E86" s="20" t="s">
        <v>11</v>
      </c>
      <c r="M86"/>
      <c r="N86"/>
      <c r="P86"/>
      <c r="Q86"/>
      <c r="R86"/>
      <c r="S86"/>
      <c r="T86"/>
    </row>
    <row r="87" spans="1:20" x14ac:dyDescent="0.25">
      <c r="A87" s="85"/>
      <c r="B87" s="39"/>
      <c r="C87" s="40">
        <v>0</v>
      </c>
      <c r="D87" s="35">
        <v>2133835.9700000002</v>
      </c>
      <c r="E87" s="20" t="s">
        <v>12</v>
      </c>
      <c r="M87"/>
      <c r="N87"/>
      <c r="P87"/>
      <c r="Q87"/>
      <c r="R87"/>
      <c r="S87"/>
      <c r="T87"/>
    </row>
    <row r="88" spans="1:20" x14ac:dyDescent="0.25">
      <c r="A88" s="85"/>
      <c r="B88" s="39"/>
      <c r="C88" s="40">
        <v>0</v>
      </c>
      <c r="D88" s="35">
        <v>1238827.81</v>
      </c>
      <c r="E88" s="20" t="s">
        <v>13</v>
      </c>
      <c r="M88"/>
      <c r="N88"/>
      <c r="P88"/>
      <c r="Q88"/>
      <c r="R88"/>
      <c r="S88"/>
      <c r="T88"/>
    </row>
    <row r="89" spans="1:20" x14ac:dyDescent="0.25">
      <c r="A89" s="85"/>
      <c r="B89" s="39"/>
      <c r="C89" s="40">
        <v>0</v>
      </c>
      <c r="D89" s="35">
        <v>857204.16</v>
      </c>
      <c r="E89" s="20" t="s">
        <v>14</v>
      </c>
      <c r="M89"/>
      <c r="N89"/>
      <c r="P89"/>
      <c r="Q89"/>
      <c r="R89"/>
      <c r="S89"/>
      <c r="T89"/>
    </row>
    <row r="90" spans="1:20" x14ac:dyDescent="0.25">
      <c r="D90" s="1"/>
      <c r="E90" s="20"/>
      <c r="M90"/>
      <c r="N90"/>
      <c r="P90"/>
      <c r="Q90"/>
      <c r="R90"/>
      <c r="S90"/>
      <c r="T90"/>
    </row>
    <row r="91" spans="1:20" ht="30" x14ac:dyDescent="0.25">
      <c r="A91" s="46"/>
      <c r="B91" s="47" t="s">
        <v>40</v>
      </c>
      <c r="C91" s="47"/>
      <c r="D91" s="48">
        <f>D6+D16+D23+D29+D37+D39+D49+D60+D61+D67+D73+D78+D84</f>
        <v>740605929.13000011</v>
      </c>
      <c r="E91" s="49"/>
      <c r="M91"/>
      <c r="N91"/>
      <c r="P91"/>
      <c r="Q91"/>
      <c r="R91"/>
      <c r="S91"/>
      <c r="T91"/>
    </row>
    <row r="92" spans="1:20" x14ac:dyDescent="0.25">
      <c r="D92" s="7"/>
      <c r="E92" s="20"/>
      <c r="M92"/>
      <c r="N92"/>
      <c r="P92"/>
      <c r="Q92"/>
      <c r="R92"/>
      <c r="S92"/>
      <c r="T92"/>
    </row>
    <row r="93" spans="1:20" x14ac:dyDescent="0.25">
      <c r="D93" s="7"/>
      <c r="E93" s="20"/>
      <c r="M93"/>
      <c r="N93"/>
      <c r="P93"/>
      <c r="Q93"/>
      <c r="R93"/>
      <c r="S93"/>
      <c r="T93"/>
    </row>
    <row r="94" spans="1:20" ht="30" x14ac:dyDescent="0.25">
      <c r="B94" s="50" t="s">
        <v>41</v>
      </c>
      <c r="C94" s="51"/>
      <c r="D94" s="31">
        <v>882163915.03999996</v>
      </c>
      <c r="E94" s="20"/>
      <c r="G94" s="31"/>
      <c r="J94" s="31"/>
    </row>
    <row r="95" spans="1:20" x14ac:dyDescent="0.25">
      <c r="E95" s="20"/>
      <c r="H95" s="7"/>
    </row>
    <row r="96" spans="1:20" ht="60" x14ac:dyDescent="0.25">
      <c r="A96" s="52"/>
      <c r="B96" s="53" t="s">
        <v>42</v>
      </c>
      <c r="C96" s="52"/>
      <c r="D96" s="54">
        <f>D94-D91</f>
        <v>141557985.90999985</v>
      </c>
      <c r="E96" s="20"/>
    </row>
    <row r="97" spans="5:10" x14ac:dyDescent="0.25">
      <c r="E97" s="20"/>
    </row>
    <row r="98" spans="5:10" x14ac:dyDescent="0.25">
      <c r="E98" s="20"/>
      <c r="G98" s="31"/>
      <c r="H98" s="31"/>
      <c r="J98" s="31"/>
    </row>
    <row r="99" spans="5:10" x14ac:dyDescent="0.25">
      <c r="E99" s="20"/>
    </row>
    <row r="100" spans="5:10" x14ac:dyDescent="0.25">
      <c r="E100" s="20"/>
    </row>
  </sheetData>
  <mergeCells count="3">
    <mergeCell ref="A6:A27"/>
    <mergeCell ref="A29:A37"/>
    <mergeCell ref="A39:A8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2"/>
  <sheetViews>
    <sheetView workbookViewId="0">
      <selection activeCell="C30" sqref="C30"/>
    </sheetView>
  </sheetViews>
  <sheetFormatPr baseColWidth="10" defaultRowHeight="15" x14ac:dyDescent="0.25"/>
  <cols>
    <col min="1" max="1" width="51" customWidth="1"/>
    <col min="2" max="2" width="22.85546875" customWidth="1"/>
    <col min="3" max="3" width="17.85546875" bestFit="1" customWidth="1"/>
    <col min="4" max="4" width="29.28515625" customWidth="1"/>
    <col min="5" max="5" width="23" customWidth="1"/>
    <col min="6" max="6" width="31.7109375" customWidth="1"/>
    <col min="7" max="7" width="22.42578125" customWidth="1"/>
    <col min="8" max="8" width="23.7109375" customWidth="1"/>
  </cols>
  <sheetData>
    <row r="2" spans="1:8" ht="45" x14ac:dyDescent="0.25">
      <c r="A2" s="55" t="s">
        <v>43</v>
      </c>
      <c r="B2" s="2"/>
      <c r="C2" s="55" t="s">
        <v>44</v>
      </c>
      <c r="D2" s="2"/>
      <c r="E2" s="55" t="s">
        <v>76</v>
      </c>
      <c r="F2" s="64" t="s">
        <v>45</v>
      </c>
      <c r="G2" s="65" t="s">
        <v>77</v>
      </c>
      <c r="H2" s="75" t="s">
        <v>78</v>
      </c>
    </row>
    <row r="3" spans="1:8" x14ac:dyDescent="0.25">
      <c r="A3" s="56">
        <v>1301</v>
      </c>
      <c r="B3" s="56" t="s">
        <v>46</v>
      </c>
      <c r="C3" s="57" t="s">
        <v>47</v>
      </c>
      <c r="D3" s="57" t="s">
        <v>48</v>
      </c>
      <c r="E3" s="58">
        <v>10268000</v>
      </c>
      <c r="F3" s="58">
        <v>500000</v>
      </c>
      <c r="G3" s="66">
        <f>'Nicht steuerbare Kosten 2024'!D7+'Nicht steuerbare Kosten 2024'!D30+'Nicht steuerbare Kosten 2024'!D40+'Nicht steuerbare Kosten 2024'!D50+'Nicht steuerbare Kosten 2024'!D79</f>
        <v>6172342.8799999999</v>
      </c>
      <c r="H3" s="71">
        <f>E3-F3-G3</f>
        <v>3595657.12</v>
      </c>
    </row>
    <row r="4" spans="1:8" x14ac:dyDescent="0.25">
      <c r="A4" s="49"/>
      <c r="B4" s="49"/>
      <c r="C4" s="57" t="s">
        <v>74</v>
      </c>
      <c r="D4" s="57" t="s">
        <v>75</v>
      </c>
      <c r="E4" s="58">
        <v>0</v>
      </c>
      <c r="F4" s="58">
        <v>0</v>
      </c>
      <c r="G4" s="66">
        <v>0</v>
      </c>
      <c r="H4" s="71">
        <f t="shared" ref="H4:H7" si="0">E4-F4-G4</f>
        <v>0</v>
      </c>
    </row>
    <row r="5" spans="1:8" x14ac:dyDescent="0.25">
      <c r="A5" s="49"/>
      <c r="B5" s="49"/>
      <c r="C5" s="57" t="s">
        <v>79</v>
      </c>
      <c r="D5" s="57" t="s">
        <v>80</v>
      </c>
      <c r="E5" s="58">
        <v>0</v>
      </c>
      <c r="F5" s="58">
        <v>0</v>
      </c>
      <c r="G5" s="66">
        <v>0</v>
      </c>
      <c r="H5" s="71">
        <f t="shared" si="0"/>
        <v>0</v>
      </c>
    </row>
    <row r="6" spans="1:8" x14ac:dyDescent="0.25">
      <c r="A6" s="59"/>
      <c r="B6" s="59"/>
      <c r="C6" s="57">
        <v>13010400</v>
      </c>
      <c r="D6" s="57" t="s">
        <v>49</v>
      </c>
      <c r="E6" s="58">
        <v>814000</v>
      </c>
      <c r="F6" s="58">
        <v>0</v>
      </c>
      <c r="G6" s="66">
        <f>'Nicht steuerbare Kosten 2024'!D8+'Nicht steuerbare Kosten 2024'!D41+'Nicht steuerbare Kosten 2024'!D51+'Nicht steuerbare Kosten 2024'!D80</f>
        <v>636892.95000000007</v>
      </c>
      <c r="H6" s="71">
        <f t="shared" si="0"/>
        <v>177107.04999999993</v>
      </c>
    </row>
    <row r="7" spans="1:8" x14ac:dyDescent="0.25">
      <c r="A7" s="59"/>
      <c r="B7" s="59"/>
      <c r="C7" s="56" t="s">
        <v>50</v>
      </c>
      <c r="D7" s="59"/>
      <c r="E7" s="60">
        <f>SUM(E3:E6)</f>
        <v>11082000</v>
      </c>
      <c r="F7" s="60">
        <f>SUM(F3:F6)</f>
        <v>500000</v>
      </c>
      <c r="G7" s="72">
        <f>SUM(G3:G6)</f>
        <v>6809235.8300000001</v>
      </c>
      <c r="H7" s="73">
        <f t="shared" si="0"/>
        <v>3772764.17</v>
      </c>
    </row>
    <row r="8" spans="1:8" x14ac:dyDescent="0.25">
      <c r="A8" s="59"/>
      <c r="B8" s="59"/>
      <c r="C8" s="59"/>
      <c r="D8" s="59"/>
      <c r="E8" s="1"/>
      <c r="F8" s="1"/>
      <c r="G8" s="67"/>
    </row>
    <row r="9" spans="1:8" x14ac:dyDescent="0.25">
      <c r="A9" s="56" t="s">
        <v>51</v>
      </c>
      <c r="B9" s="56" t="s">
        <v>52</v>
      </c>
      <c r="C9" s="57" t="s">
        <v>53</v>
      </c>
      <c r="D9" s="57" t="s">
        <v>54</v>
      </c>
      <c r="E9" s="58">
        <v>1518000</v>
      </c>
      <c r="F9" s="58">
        <v>0</v>
      </c>
      <c r="G9" s="66">
        <f>'Nicht steuerbare Kosten 2024'!D9+'Nicht steuerbare Kosten 2024'!D42+'Nicht steuerbare Kosten 2024'!D52</f>
        <v>160287.49</v>
      </c>
      <c r="H9" s="71">
        <f>E9-F9-G9</f>
        <v>1357712.51</v>
      </c>
    </row>
    <row r="10" spans="1:8" x14ac:dyDescent="0.25">
      <c r="A10" s="59"/>
      <c r="B10" s="59"/>
      <c r="C10" s="57" t="s">
        <v>55</v>
      </c>
      <c r="D10" s="57" t="s">
        <v>56</v>
      </c>
      <c r="E10" s="58">
        <v>202645000</v>
      </c>
      <c r="F10" s="61">
        <v>30792000</v>
      </c>
      <c r="G10" s="68">
        <f>'Nicht steuerbare Kosten 2024'!D10+'Nicht steuerbare Kosten 2024'!D17+'Nicht steuerbare Kosten 2024'!D24+'Nicht steuerbare Kosten 2024'!D31+'Nicht steuerbare Kosten 2024'!D43+'Nicht steuerbare Kosten 2024'!D53+'Nicht steuerbare Kosten 2024'!D62+'Nicht steuerbare Kosten 2024'!D68+'Nicht steuerbare Kosten 2024'!D74+'Nicht steuerbare Kosten 2024'!D85</f>
        <v>150102583.11000001</v>
      </c>
      <c r="H10" s="71">
        <f t="shared" ref="H10:H16" si="1">E10-F10-G10</f>
        <v>21750416.889999986</v>
      </c>
    </row>
    <row r="11" spans="1:8" x14ac:dyDescent="0.25">
      <c r="A11" s="59"/>
      <c r="B11" s="59"/>
      <c r="C11" s="57" t="s">
        <v>57</v>
      </c>
      <c r="D11" s="57" t="s">
        <v>58</v>
      </c>
      <c r="E11" s="58">
        <v>93659000</v>
      </c>
      <c r="F11" s="61">
        <v>13299000</v>
      </c>
      <c r="G11" s="68">
        <f>'Nicht steuerbare Kosten 2024'!D11+'Nicht steuerbare Kosten 2024'!D18+'Nicht steuerbare Kosten 2024'!D25+'Nicht steuerbare Kosten 2024'!D32+'Nicht steuerbare Kosten 2024'!D44+'Nicht steuerbare Kosten 2024'!D54+'Nicht steuerbare Kosten 2024'!D63+'Nicht steuerbare Kosten 2024'!D69+'Nicht steuerbare Kosten 2024'!D75+'Nicht steuerbare Kosten 2024'!D81+'Nicht steuerbare Kosten 2024'!D86</f>
        <v>73525851.879999995</v>
      </c>
      <c r="H11" s="71">
        <f t="shared" si="1"/>
        <v>6834148.1200000048</v>
      </c>
    </row>
    <row r="12" spans="1:8" x14ac:dyDescent="0.25">
      <c r="A12" s="59"/>
      <c r="B12" s="59"/>
      <c r="C12" s="57" t="s">
        <v>59</v>
      </c>
      <c r="D12" s="57" t="s">
        <v>60</v>
      </c>
      <c r="E12" s="58">
        <v>87608000</v>
      </c>
      <c r="F12" s="61">
        <v>14219000</v>
      </c>
      <c r="G12" s="68">
        <f>'Nicht steuerbare Kosten 2024'!D12+'Nicht steuerbare Kosten 2024'!D19+'Nicht steuerbare Kosten 2024'!D26+'Nicht steuerbare Kosten 2024'!D33+'Nicht steuerbare Kosten 2024'!D45+'Nicht steuerbare Kosten 2024'!D55+'Nicht steuerbare Kosten 2024'!D64+'Nicht steuerbare Kosten 2024'!D70+'Nicht steuerbare Kosten 2024'!D76+'Nicht steuerbare Kosten 2024'!D87</f>
        <v>70166714.310000002</v>
      </c>
      <c r="H12" s="71">
        <f t="shared" si="1"/>
        <v>3222285.6899999976</v>
      </c>
    </row>
    <row r="13" spans="1:8" x14ac:dyDescent="0.25">
      <c r="A13" s="59"/>
      <c r="B13" s="59"/>
      <c r="C13" s="57" t="s">
        <v>61</v>
      </c>
      <c r="D13" s="57" t="s">
        <v>62</v>
      </c>
      <c r="E13" s="58">
        <v>52485000</v>
      </c>
      <c r="F13" s="61">
        <v>11690000</v>
      </c>
      <c r="G13" s="68">
        <f>'Nicht steuerbare Kosten 2024'!D13+'Nicht steuerbare Kosten 2024'!D20+'Nicht steuerbare Kosten 2024'!D27+'Nicht steuerbare Kosten 2024'!D34+'Nicht steuerbare Kosten 2024'!D46+'Nicht steuerbare Kosten 2024'!D56+'Nicht steuerbare Kosten 2024'!D65+'Nicht steuerbare Kosten 2024'!D71+'Nicht steuerbare Kosten 2024'!D77+'Nicht steuerbare Kosten 2024'!D88</f>
        <v>34423312.32</v>
      </c>
      <c r="H13" s="71">
        <f t="shared" si="1"/>
        <v>6371687.6799999997</v>
      </c>
    </row>
    <row r="14" spans="1:8" x14ac:dyDescent="0.25">
      <c r="A14" s="59"/>
      <c r="B14" s="59"/>
      <c r="C14" s="57" t="s">
        <v>63</v>
      </c>
      <c r="D14" s="57" t="s">
        <v>64</v>
      </c>
      <c r="E14" s="58">
        <v>84116000</v>
      </c>
      <c r="F14" s="58">
        <f>5000000+3800000+3043000</f>
        <v>11843000</v>
      </c>
      <c r="G14" s="66">
        <f>'Nicht steuerbare Kosten 2024'!D35+'Nicht steuerbare Kosten 2024'!D57+'Nicht steuerbare Kosten 2024'!D82</f>
        <v>78663909.400000006</v>
      </c>
      <c r="H14" s="71">
        <f t="shared" si="1"/>
        <v>-6390909.400000006</v>
      </c>
    </row>
    <row r="15" spans="1:8" x14ac:dyDescent="0.25">
      <c r="A15" s="59"/>
      <c r="B15" s="59"/>
      <c r="C15" s="57" t="s">
        <v>65</v>
      </c>
      <c r="D15" s="57" t="s">
        <v>66</v>
      </c>
      <c r="E15" s="58">
        <v>32840000</v>
      </c>
      <c r="F15" s="58">
        <v>0</v>
      </c>
      <c r="G15" s="66">
        <f>'Nicht steuerbare Kosten 2024'!D14+'Nicht steuerbare Kosten 2024'!D21+'Nicht steuerbare Kosten 2024'!D47+'Nicht steuerbare Kosten 2024'!D58+'Nicht steuerbare Kosten 2024'!D66+'Nicht steuerbare Kosten 2024'!D72+'Nicht steuerbare Kosten 2024'!D89</f>
        <v>6653535.1600000001</v>
      </c>
      <c r="H15" s="71">
        <f t="shared" si="1"/>
        <v>26186464.84</v>
      </c>
    </row>
    <row r="16" spans="1:8" x14ac:dyDescent="0.25">
      <c r="A16" s="59"/>
      <c r="B16" s="59"/>
      <c r="C16" s="56" t="s">
        <v>50</v>
      </c>
      <c r="D16" s="59"/>
      <c r="E16" s="60">
        <f>SUM(E9:E15)</f>
        <v>554871000</v>
      </c>
      <c r="F16" s="60">
        <f>SUM(F10:F15)</f>
        <v>81843000</v>
      </c>
      <c r="G16" s="72">
        <f>SUM(G9:G15)</f>
        <v>413696193.67000002</v>
      </c>
      <c r="H16" s="73">
        <f t="shared" si="1"/>
        <v>59331806.329999983</v>
      </c>
    </row>
    <row r="17" spans="1:8" x14ac:dyDescent="0.25">
      <c r="A17" s="59"/>
      <c r="B17" s="59"/>
      <c r="C17" s="59"/>
      <c r="D17" s="59"/>
      <c r="E17" s="1"/>
      <c r="F17" s="1"/>
      <c r="G17" s="67"/>
    </row>
    <row r="18" spans="1:8" x14ac:dyDescent="0.25">
      <c r="A18" s="56" t="s">
        <v>67</v>
      </c>
      <c r="B18" s="56" t="s">
        <v>68</v>
      </c>
      <c r="C18" s="57" t="s">
        <v>69</v>
      </c>
      <c r="D18" s="57" t="s">
        <v>70</v>
      </c>
      <c r="E18" s="58">
        <v>363291000</v>
      </c>
      <c r="F18" s="61">
        <v>0</v>
      </c>
      <c r="G18" s="74">
        <f>'Nicht steuerbare Kosten 2024'!D15+'Nicht steuerbare Kosten 2024'!D22+'Nicht steuerbare Kosten 2024'!D36+'Nicht steuerbare Kosten 2024'!D48+'Nicht steuerbare Kosten 2024'!D59+'Nicht steuerbare Kosten 2024'!D60+'Nicht steuerbare Kosten 2024'!D83</f>
        <v>274268499.63</v>
      </c>
      <c r="H18" s="71">
        <f>E18-F18-G18</f>
        <v>89022500.370000005</v>
      </c>
    </row>
    <row r="19" spans="1:8" x14ac:dyDescent="0.25">
      <c r="A19" s="59"/>
      <c r="B19" s="59"/>
      <c r="C19" s="57" t="s">
        <v>71</v>
      </c>
      <c r="D19" s="57" t="s">
        <v>72</v>
      </c>
      <c r="E19" s="58">
        <v>45870000</v>
      </c>
      <c r="F19" s="58">
        <v>0</v>
      </c>
      <c r="G19" s="66">
        <f>'Nicht steuerbare Kosten 2024'!D37</f>
        <v>45832000</v>
      </c>
      <c r="H19" s="71">
        <f t="shared" ref="H19:H20" si="2">E19-F19-G19</f>
        <v>38000</v>
      </c>
    </row>
    <row r="20" spans="1:8" x14ac:dyDescent="0.25">
      <c r="A20" s="59"/>
      <c r="B20" s="59"/>
      <c r="C20" s="56" t="s">
        <v>50</v>
      </c>
      <c r="D20" s="59"/>
      <c r="E20" s="60">
        <f>SUM(E18:E19)</f>
        <v>409161000</v>
      </c>
      <c r="F20" s="60">
        <f>SUM(F18:F19)</f>
        <v>0</v>
      </c>
      <c r="G20" s="72">
        <f>SUM(G18:G19)</f>
        <v>320100499.63</v>
      </c>
      <c r="H20" s="73">
        <f t="shared" si="2"/>
        <v>89060500.370000005</v>
      </c>
    </row>
    <row r="21" spans="1:8" x14ac:dyDescent="0.25">
      <c r="A21" s="59"/>
      <c r="B21" s="59"/>
      <c r="D21" s="59"/>
      <c r="E21" s="1"/>
      <c r="F21" s="1"/>
      <c r="G21" s="69"/>
    </row>
    <row r="22" spans="1:8" ht="17.25" x14ac:dyDescent="0.4">
      <c r="A22" s="62" t="s">
        <v>73</v>
      </c>
      <c r="B22" s="59"/>
      <c r="E22" s="63">
        <f>E7+E16+E20</f>
        <v>975114000</v>
      </c>
      <c r="F22" s="63">
        <f>F7+F16+F20</f>
        <v>82343000</v>
      </c>
      <c r="G22" s="70">
        <f>G7+G16+G20</f>
        <v>740605929.13</v>
      </c>
      <c r="H22" s="76">
        <f>H7+H16+H20</f>
        <v>152165070.87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Nicht steuerbare Kosten 2024</vt:lpstr>
      <vt:lpstr>ungebundene Budgetmittel 2025</vt:lpstr>
    </vt:vector>
  </TitlesOfParts>
  <Company>Bundesministerium für Justiz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Schnabl Christina</dc:creator>
  <cp:lastModifiedBy>pirkeral</cp:lastModifiedBy>
  <dcterms:created xsi:type="dcterms:W3CDTF">2025-02-03T13:16:38Z</dcterms:created>
  <dcterms:modified xsi:type="dcterms:W3CDTF">2025-02-10T07:40:17Z</dcterms:modified>
</cp:coreProperties>
</file>