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xml version='1.0' encoding='UTF-8' standalone='no' ?><Relationships xmlns="http://schemas.openxmlformats.org/package/2006/relationships"><Relationship Id="rId3" Type="http://schemas.openxmlformats.org/officeDocument/2006/relationships/extended-properties" Target="docProps/app.xml"></Relationship><Relationship Id="rId2" Type="http://schemas.openxmlformats.org/package/2006/relationships/metadata/core-properties" Target="docProps/core.xml"></Relationship><Relationship Id="rId1" Type="http://schemas.openxmlformats.org/officeDocument/2006/relationships/officeDocument" Target="xl/workbook.xml"></Relationship><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202300"/>
  <mc:AlternateContent xmlns:mc="http://schemas.openxmlformats.org/markup-compatibility/2006">
    <mc:Choice Requires="x15">
      <x15ac:absPath xmlns:x15ac="http://schemas.microsoft.com/office/spreadsheetml/2010/11/ac" url="C:\Users\sturmle\AppData\Local\Temp\Fabasoft\Work\"/>
    </mc:Choice>
  </mc:AlternateContent>
  <xr:revisionPtr revIDLastSave="0" documentId="13_ncr:1_{2E8F2698-D0D0-4A9C-9673-B7DA08CE6704}" xr6:coauthVersionLast="47" xr6:coauthVersionMax="47" xr10:uidLastSave="{00000000-0000-0000-0000-000000000000}"/>
  <bookViews>
    <workbookView xWindow="-120" yWindow="-120" windowWidth="29040" windowHeight="15720" xr2:uid="{4A8D125C-3022-4CB8-8179-A032BAABD9AD}"/>
  </bookViews>
  <sheets>
    <sheet name="Frage 1" sheetId="1" r:id="rId1"/>
    <sheet name="Frage 1a 1b" sheetId="2" r:id="rId2"/>
    <sheet name="Frage 1a 1b_2" sheetId="3" r:id="rId3"/>
    <sheet name="Frage 2" sheetId="4" r:id="rId4"/>
    <sheet name="Frage 2_2"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24" i="3" l="1"/>
  <c r="AB54" i="3"/>
  <c r="F45" i="2"/>
  <c r="AA63" i="3"/>
  <c r="Z63" i="3"/>
  <c r="X63" i="3"/>
  <c r="W63" i="3"/>
  <c r="U63" i="3"/>
  <c r="T63" i="3"/>
  <c r="R63" i="3"/>
  <c r="Q63" i="3"/>
  <c r="O63" i="3"/>
  <c r="N63" i="3"/>
  <c r="L63" i="3"/>
  <c r="K63" i="3"/>
  <c r="I63" i="3"/>
  <c r="H63" i="3"/>
  <c r="F63" i="3"/>
  <c r="E63" i="3"/>
  <c r="C63" i="3"/>
  <c r="B63" i="3"/>
  <c r="AA54" i="3"/>
  <c r="Z54" i="3"/>
  <c r="Y54" i="3"/>
  <c r="X54" i="3"/>
  <c r="W54" i="3"/>
  <c r="V54" i="3"/>
  <c r="U54" i="3"/>
  <c r="T54" i="3"/>
  <c r="S54" i="3"/>
  <c r="R54" i="3"/>
  <c r="Q54" i="3"/>
  <c r="P54" i="3"/>
  <c r="O54" i="3"/>
  <c r="N54" i="3"/>
  <c r="M54" i="3"/>
  <c r="L54" i="3"/>
  <c r="K54" i="3"/>
  <c r="J54" i="3"/>
  <c r="I54" i="3"/>
  <c r="H54" i="3"/>
  <c r="G54" i="3"/>
  <c r="F54" i="3"/>
  <c r="E54" i="3"/>
  <c r="D54" i="3"/>
  <c r="C54" i="3"/>
  <c r="B54" i="3"/>
  <c r="AA33" i="3"/>
  <c r="Z33" i="3"/>
  <c r="X33" i="3"/>
  <c r="W33" i="3"/>
  <c r="U33" i="3"/>
  <c r="T33" i="3"/>
  <c r="R33" i="3"/>
  <c r="Q33" i="3"/>
  <c r="O33" i="3"/>
  <c r="N33" i="3"/>
  <c r="L33" i="3"/>
  <c r="K33" i="3"/>
  <c r="I33" i="3"/>
  <c r="H33" i="3"/>
  <c r="F33" i="3"/>
  <c r="E33" i="3"/>
  <c r="C33" i="3"/>
  <c r="B33" i="3"/>
  <c r="AA24" i="3"/>
  <c r="Z24" i="3"/>
  <c r="Y24" i="3"/>
  <c r="X24" i="3"/>
  <c r="W24" i="3"/>
  <c r="V24" i="3"/>
  <c r="U24" i="3"/>
  <c r="T24" i="3"/>
  <c r="S24" i="3"/>
  <c r="R24" i="3"/>
  <c r="Q24" i="3"/>
  <c r="P24" i="3"/>
  <c r="O24" i="3"/>
  <c r="N24" i="3"/>
  <c r="M24" i="3"/>
  <c r="L24" i="3"/>
  <c r="K24" i="3"/>
  <c r="J24" i="3"/>
  <c r="I24" i="3"/>
  <c r="H24" i="3"/>
  <c r="G24" i="3"/>
  <c r="F24" i="3"/>
  <c r="E24" i="3"/>
  <c r="D24" i="3"/>
  <c r="C24" i="3"/>
  <c r="B24" i="3"/>
  <c r="E45" i="2"/>
  <c r="C45" i="2"/>
  <c r="B45" i="2"/>
  <c r="G44" i="2"/>
  <c r="H44" i="2" s="1"/>
  <c r="D44" i="2"/>
  <c r="G43" i="2"/>
  <c r="H43" i="2" s="1"/>
  <c r="D43" i="2"/>
  <c r="G42" i="2"/>
  <c r="H42" i="2" s="1"/>
  <c r="D42" i="2"/>
  <c r="G41" i="2"/>
  <c r="H41" i="2" s="1"/>
  <c r="D41" i="2"/>
  <c r="G40" i="2"/>
  <c r="H40" i="2" s="1"/>
  <c r="D40" i="2"/>
  <c r="H39" i="2"/>
  <c r="G39" i="2"/>
  <c r="D39" i="2"/>
  <c r="G38" i="2"/>
  <c r="H38" i="2" s="1"/>
  <c r="D38" i="2"/>
  <c r="G37" i="2"/>
  <c r="H37" i="2" s="1"/>
  <c r="D37" i="2"/>
  <c r="G36" i="2"/>
  <c r="D36" i="2"/>
  <c r="D45" i="2" s="1"/>
  <c r="F30" i="2"/>
  <c r="E30" i="2"/>
  <c r="D30" i="2"/>
  <c r="C30" i="2"/>
  <c r="B30" i="2"/>
  <c r="G29" i="2"/>
  <c r="H29" i="2" s="1"/>
  <c r="D29" i="2"/>
  <c r="G28" i="2"/>
  <c r="H28" i="2" s="1"/>
  <c r="D28" i="2"/>
  <c r="H27" i="2"/>
  <c r="G27" i="2"/>
  <c r="D27" i="2"/>
  <c r="H26" i="2"/>
  <c r="G26" i="2"/>
  <c r="D26" i="2"/>
  <c r="G25" i="2"/>
  <c r="H25" i="2" s="1"/>
  <c r="D25" i="2"/>
  <c r="G24" i="2"/>
  <c r="H24" i="2" s="1"/>
  <c r="D24" i="2"/>
  <c r="G23" i="2"/>
  <c r="H23" i="2" s="1"/>
  <c r="D23" i="2"/>
  <c r="H22" i="2"/>
  <c r="G22" i="2"/>
  <c r="D22" i="2"/>
  <c r="G21" i="2"/>
  <c r="H21" i="2" s="1"/>
  <c r="D21" i="2"/>
  <c r="F15" i="2"/>
  <c r="E15" i="2"/>
  <c r="C15" i="2"/>
  <c r="B15" i="2"/>
  <c r="G14" i="2"/>
  <c r="H14" i="2" s="1"/>
  <c r="D14" i="2"/>
  <c r="H13" i="2"/>
  <c r="G13" i="2"/>
  <c r="D13" i="2"/>
  <c r="G12" i="2"/>
  <c r="H12" i="2" s="1"/>
  <c r="D12" i="2"/>
  <c r="G11" i="2"/>
  <c r="H11" i="2" s="1"/>
  <c r="D11" i="2"/>
  <c r="G10" i="2"/>
  <c r="H10" i="2" s="1"/>
  <c r="D10" i="2"/>
  <c r="H9" i="2"/>
  <c r="G9" i="2"/>
  <c r="D9" i="2"/>
  <c r="G8" i="2"/>
  <c r="H8" i="2" s="1"/>
  <c r="D8" i="2"/>
  <c r="G7" i="2"/>
  <c r="D7" i="2"/>
  <c r="H7" i="2" s="1"/>
  <c r="G6" i="2"/>
  <c r="H6" i="2" s="1"/>
  <c r="D6" i="2"/>
  <c r="D15" i="2" s="1"/>
  <c r="G45" i="2" l="1"/>
  <c r="H45" i="2" s="1"/>
  <c r="H36" i="2"/>
  <c r="G15" i="2"/>
  <c r="H15" i="2" s="1"/>
  <c r="G30" i="2"/>
  <c r="H30" i="2" s="1"/>
  <c r="B27" i="4" l="1"/>
  <c r="C25" i="4"/>
  <c r="C24" i="4"/>
  <c r="C21" i="4"/>
  <c r="C20" i="4"/>
  <c r="C13" i="4" l="1"/>
  <c r="B13" i="4"/>
  <c r="D12" i="4"/>
  <c r="C26" i="4" s="1"/>
  <c r="D11" i="4"/>
  <c r="D10" i="4"/>
  <c r="D9" i="4"/>
  <c r="C23" i="4" s="1"/>
  <c r="D8" i="4"/>
  <c r="C22" i="4" s="1"/>
  <c r="D7" i="4"/>
  <c r="D6" i="4"/>
  <c r="D5" i="4"/>
  <c r="C19" i="4" s="1"/>
  <c r="D4" i="4"/>
  <c r="C18" i="4" s="1"/>
  <c r="B53" i="1"/>
  <c r="C51" i="1"/>
  <c r="C50" i="1"/>
  <c r="C52" i="1" s="1"/>
  <c r="C49" i="1"/>
  <c r="C48" i="1"/>
  <c r="C47" i="1"/>
  <c r="C46" i="1"/>
  <c r="C45" i="1"/>
  <c r="C44" i="1"/>
  <c r="G27" i="1"/>
  <c r="E27" i="1"/>
  <c r="E19" i="1" s="1"/>
  <c r="C27" i="1"/>
  <c r="B27" i="1"/>
  <c r="D26" i="1"/>
  <c r="C26" i="1"/>
  <c r="D25" i="1"/>
  <c r="F25" i="1" s="1"/>
  <c r="C25" i="1"/>
  <c r="D24" i="1"/>
  <c r="E24" i="1" s="1"/>
  <c r="C24" i="1"/>
  <c r="D23" i="1"/>
  <c r="F23" i="1" s="1"/>
  <c r="C23" i="1"/>
  <c r="D22" i="1"/>
  <c r="C22" i="1"/>
  <c r="D21" i="1"/>
  <c r="C21" i="1"/>
  <c r="D20" i="1"/>
  <c r="C20" i="1"/>
  <c r="F19" i="1"/>
  <c r="D19" i="1"/>
  <c r="C19" i="1"/>
  <c r="F18" i="1"/>
  <c r="D18" i="1"/>
  <c r="C18" i="1"/>
  <c r="G14" i="1"/>
  <c r="G12" i="1" s="1"/>
  <c r="F14" i="1"/>
  <c r="E14" i="1"/>
  <c r="E12" i="1" s="1"/>
  <c r="D14" i="1"/>
  <c r="C14" i="1"/>
  <c r="C10" i="1" s="1"/>
  <c r="C36" i="1" s="1"/>
  <c r="B14" i="1"/>
  <c r="G10" i="1"/>
  <c r="G8" i="1"/>
  <c r="C5" i="1"/>
  <c r="D13" i="4" l="1"/>
  <c r="C27" i="4"/>
  <c r="G36" i="1"/>
  <c r="C11" i="1"/>
  <c r="C37" i="1" s="1"/>
  <c r="E26" i="1"/>
  <c r="G6" i="1"/>
  <c r="C12" i="1"/>
  <c r="C38" i="1" s="1"/>
  <c r="E20" i="1"/>
  <c r="E23" i="1"/>
  <c r="C7" i="1"/>
  <c r="C33" i="1" s="1"/>
  <c r="E18" i="1"/>
  <c r="C6" i="1"/>
  <c r="C32" i="1" s="1"/>
  <c r="F26" i="1"/>
  <c r="C8" i="1"/>
  <c r="C34" i="1" s="1"/>
  <c r="E21" i="1"/>
  <c r="C9" i="1"/>
  <c r="E22" i="1"/>
  <c r="G23" i="1"/>
  <c r="H23" i="1" s="1"/>
  <c r="F22" i="1"/>
  <c r="G22" i="1" s="1"/>
  <c r="H22" i="1" s="1"/>
  <c r="H12" i="1"/>
  <c r="G18" i="1"/>
  <c r="H18" i="1" s="1"/>
  <c r="G26" i="1"/>
  <c r="H26" i="1" s="1"/>
  <c r="F21" i="1"/>
  <c r="G21" i="1" s="1"/>
  <c r="C31" i="1"/>
  <c r="C35" i="1"/>
  <c r="G5" i="1"/>
  <c r="G7" i="1"/>
  <c r="G9" i="1"/>
  <c r="G11" i="1"/>
  <c r="F20" i="1"/>
  <c r="G20" i="1" s="1"/>
  <c r="H20" i="1" s="1"/>
  <c r="F24" i="1"/>
  <c r="G24" i="1" s="1"/>
  <c r="H24" i="1" s="1"/>
  <c r="E25" i="1"/>
  <c r="E38" i="1" s="1"/>
  <c r="E9" i="1"/>
  <c r="E35" i="1" s="1"/>
  <c r="G25" i="1"/>
  <c r="G38" i="1" s="1"/>
  <c r="H7" i="1"/>
  <c r="D27" i="1"/>
  <c r="E7" i="1"/>
  <c r="E33" i="1" s="1"/>
  <c r="E5" i="1"/>
  <c r="E11" i="1"/>
  <c r="E37" i="1" s="1"/>
  <c r="E6" i="1"/>
  <c r="E8" i="1"/>
  <c r="E10" i="1"/>
  <c r="G19" i="1"/>
  <c r="H19" i="1" s="1"/>
  <c r="H38" i="1" l="1"/>
  <c r="F27" i="1"/>
  <c r="E31" i="1"/>
  <c r="G35" i="1"/>
  <c r="H35" i="1" s="1"/>
  <c r="C13" i="1"/>
  <c r="C39" i="1" s="1"/>
  <c r="H39" i="1" s="1"/>
  <c r="G37" i="1"/>
  <c r="H37" i="1" s="1"/>
  <c r="H33" i="1"/>
  <c r="H21" i="1"/>
  <c r="G34" i="1"/>
  <c r="E32" i="1"/>
  <c r="H6" i="1"/>
  <c r="G33" i="1"/>
  <c r="G31" i="1"/>
  <c r="H25" i="1"/>
  <c r="H27" i="1" s="1"/>
  <c r="H5" i="1"/>
  <c r="E13" i="1"/>
  <c r="E39" i="1" s="1"/>
  <c r="H9" i="1"/>
  <c r="G32" i="1"/>
  <c r="E36" i="1"/>
  <c r="H36" i="1" s="1"/>
  <c r="H10" i="1"/>
  <c r="E34" i="1"/>
  <c r="H34" i="1" s="1"/>
  <c r="H8" i="1"/>
  <c r="H11" i="1"/>
  <c r="G13" i="1"/>
  <c r="G39" i="1" s="1"/>
  <c r="H32" i="1" l="1"/>
  <c r="G40" i="1"/>
  <c r="H13" i="1"/>
  <c r="H31" i="1"/>
  <c r="E40" i="1"/>
  <c r="C40" i="1"/>
  <c r="H14" i="1"/>
  <c r="H40" i="1" l="1"/>
</calcChain>
</file>

<file path=xl/sharedStrings.xml><?xml version="1.0" encoding="utf-8"?>
<sst xmlns="http://schemas.openxmlformats.org/spreadsheetml/2006/main" count="260" uniqueCount="76">
  <si>
    <t>§ 29a FAG 2024, länderweise Anteile</t>
  </si>
  <si>
    <t>Einwohner</t>
  </si>
  <si>
    <t>2024</t>
  </si>
  <si>
    <t>2025</t>
  </si>
  <si>
    <t>2026</t>
  </si>
  <si>
    <t>2024-2026</t>
  </si>
  <si>
    <t>für 2024</t>
  </si>
  <si>
    <t>für 2025</t>
  </si>
  <si>
    <t>für 2026</t>
  </si>
  <si>
    <t>Bgld.</t>
  </si>
  <si>
    <t>Ktn.</t>
  </si>
  <si>
    <t>Nö.</t>
  </si>
  <si>
    <t>Oö.</t>
  </si>
  <si>
    <t>Sbg.</t>
  </si>
  <si>
    <t>Stmk.</t>
  </si>
  <si>
    <t>Tirol</t>
  </si>
  <si>
    <t>Vbg.</t>
  </si>
  <si>
    <t>Wien</t>
  </si>
  <si>
    <t>Summe</t>
  </si>
  <si>
    <t>Fixschlüssel</t>
  </si>
  <si>
    <t>Abs. 1 Summe</t>
  </si>
  <si>
    <t>Abs. 6</t>
  </si>
  <si>
    <t>2024+2025</t>
  </si>
  <si>
    <t>Abs. 1 (Neubau)</t>
  </si>
  <si>
    <t>Abs. 1 (Sanierung)</t>
  </si>
  <si>
    <t>Mittel gemäß Abs. 1 für das Jahr 2024:</t>
  </si>
  <si>
    <t>Mittel gem. Abs. 1</t>
  </si>
  <si>
    <t>Zusicherungen</t>
  </si>
  <si>
    <t>Neubau</t>
  </si>
  <si>
    <t>Sanierung</t>
  </si>
  <si>
    <t>in %</t>
  </si>
  <si>
    <t>Mittel gemäß Abs. 1 für das Jahr 2025:</t>
  </si>
  <si>
    <t>* Ausschöpfung über 100% durch Mitnahme aus dem Vorjahr.</t>
  </si>
  <si>
    <t>Burgenland</t>
  </si>
  <si>
    <t>Kärnten</t>
  </si>
  <si>
    <t>Niederösterreich</t>
  </si>
  <si>
    <t>Oberösterreich</t>
  </si>
  <si>
    <t>Salzburg</t>
  </si>
  <si>
    <t>Steiermark</t>
  </si>
  <si>
    <t>Vorarlberg</t>
  </si>
  <si>
    <t>Abs. 1: Förderungszusicherungen: 
Höhe der Förderung</t>
  </si>
  <si>
    <t>Abs. 1: Neubau Mehrgeschoß Miete (390 Mio. €)</t>
  </si>
  <si>
    <t>Zuschüsse (ohne AZ- und ZZ)</t>
  </si>
  <si>
    <t>Annuitäten- und Zinsenzuschüsse</t>
  </si>
  <si>
    <t>Darlehensförderung</t>
  </si>
  <si>
    <t>Abs. 1: Neubau Mehrgeschoß Eigentum (390 Mio. €)</t>
  </si>
  <si>
    <t>Abs. 1: Sanierung GBV (220 Mio. €)</t>
  </si>
  <si>
    <t>Abs. 6 und 9: Förderungszusicherungen: 
Höhe der Darlehen</t>
  </si>
  <si>
    <t>Abs. 6: Darlehen des Landes</t>
  </si>
  <si>
    <t>Abs. 9: Darlehen von Kreditinstituten</t>
  </si>
  <si>
    <t>Abs. 1: Förderungszusicherungen: 
Anzahl der Wohnungen</t>
  </si>
  <si>
    <t>Summe *)</t>
  </si>
  <si>
    <t>Abs. 6 und 9: Förderungszusicherungen: 
Anzahl der Wohnungen</t>
  </si>
  <si>
    <t>Q1 2026</t>
  </si>
  <si>
    <t>Auszahlungen WBF-ZZ</t>
  </si>
  <si>
    <t>in Euro</t>
  </si>
  <si>
    <t>NÖ</t>
  </si>
  <si>
    <t>OÖ</t>
  </si>
  <si>
    <r>
      <t>Auszahlungen in den Jahren 2024 und 2025</t>
    </r>
    <r>
      <rPr>
        <sz val="12"/>
        <color theme="1"/>
        <rFont val="Calibri"/>
        <family val="2"/>
      </rPr>
      <t xml:space="preserve"> (in Mio. €):</t>
    </r>
  </si>
  <si>
    <t>Abs. 1 Neubau</t>
  </si>
  <si>
    <t>Abs. 1 San.</t>
  </si>
  <si>
    <t>Abs. 6 ÖBFA</t>
  </si>
  <si>
    <t>Abs. 9 Zinszz</t>
  </si>
  <si>
    <t>*) Sbg.: Summe mit Einfachzählung von Wohnungen im Bereich Abs. 1 Neuabau, die durch Zuschüsse und Darlehen gefördert wurden.</t>
  </si>
  <si>
    <t>**)</t>
  </si>
  <si>
    <r>
      <rPr>
        <u/>
        <sz val="12"/>
        <color theme="1"/>
        <rFont val="Calibri"/>
        <family val="2"/>
      </rPr>
      <t>Anmerkung</t>
    </r>
    <r>
      <rPr>
        <sz val="12"/>
        <color theme="1"/>
        <rFont val="Calibri"/>
        <family val="2"/>
      </rPr>
      <t xml:space="preserve">:  Überall dort, wo die Zusicherungen für Abs. 6 bzw. Abs. 9 die den Ländern zur Verfügung stehenden Anteile am Darlehensvolumen überschreiten, stellt die dem Land maximal zustehende Summe die Basis für Berechnungen dar. </t>
    </r>
  </si>
  <si>
    <t>Zusicherung</t>
  </si>
  <si>
    <t>Zusicherungen im Q1 2026</t>
  </si>
  <si>
    <t xml:space="preserve">**) Die Anzahl der von Seiten Wiens zugesicherten Wohnungen lässt sich nicht zwischen der Förderung mit Zuschüssen oder Darlehen trennen, da die Gesamtprojekte jeweils mit beiden Förderschienen gefördert wurden. Deshalb wurde die Gesamtzahl der Wohnungen lediglich unter „Zuschüsse“ angeführt. </t>
  </si>
  <si>
    <t>bis inkl. Jul. 2026</t>
  </si>
  <si>
    <r>
      <t xml:space="preserve">Auszahlungen bis inkl. Jul. 2026 </t>
    </r>
    <r>
      <rPr>
        <sz val="12"/>
        <color theme="1"/>
        <rFont val="Calibri"/>
        <family val="2"/>
      </rPr>
      <t>(in Mio. €):</t>
    </r>
  </si>
  <si>
    <t>Beilage zu den Fragen 1.a. und 1.b.: § 29a FAG 2024 - Zusicherungen 
(Beträge in Mio. €)</t>
  </si>
  <si>
    <t>Wien **)</t>
  </si>
  <si>
    <t>** Von Wien beantragte Mittel (in Beantwortung der Anfrage PA 1040/J vom 10. April 2025: insgesamt zugesicherte Mittel).</t>
  </si>
  <si>
    <t>in %*)</t>
  </si>
  <si>
    <t>Mittel gemäß Abs. 1 für das Jahr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</si>
</sst>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0%"/>
    <numFmt numFmtId="165" formatCode="0.000000%"/>
    <numFmt numFmtId="166" formatCode="#,##0;\-#,##0;&quot;-&quot;"/>
    <numFmt numFmtId="167" formatCode="#,##0.0"/>
    <numFmt numFmtId="168" formatCode="0.0%"/>
    <numFmt numFmtId="169" formatCode="#,##0.0;\-#,##0.0;&quot;-&quot;"/>
    <numFmt numFmtId="170" formatCode="0.0"/>
  </numFmts>
  <fonts count="12" x14ac:knownFonts="1">
    <font>
      <sz val="12"/>
      <color theme="1"/>
      <name val="Calibri"/>
      <family val="2"/>
    </font>
    <font>
      <sz val="12"/>
      <color theme="1"/>
      <name val="Calibri"/>
      <family val="2"/>
    </font>
    <font>
      <b/>
      <sz val="12"/>
      <color theme="1"/>
      <name val="Calibri"/>
      <family val="2"/>
    </font>
    <font>
      <sz val="12"/>
      <color rgb="FFFF0000"/>
      <name val="Calibri"/>
      <family val="2"/>
    </font>
    <font>
      <b/>
      <sz val="14"/>
      <color theme="1"/>
      <name val="Calibri"/>
      <family val="2"/>
    </font>
    <font>
      <sz val="12"/>
      <color rgb="FF7030A0"/>
      <name val="Calibri"/>
      <family val="2"/>
    </font>
    <font>
      <b/>
      <sz val="12"/>
      <name val="Calibri"/>
      <family val="2"/>
    </font>
    <font>
      <b/>
      <sz val="12"/>
      <color rgb="FF000000"/>
      <name val="Calibri"/>
      <family val="2"/>
    </font>
    <font>
      <sz val="12"/>
      <color rgb="FF000000"/>
      <name val="Calibri"/>
      <family val="2"/>
    </font>
    <font>
      <u/>
      <sz val="12"/>
      <color theme="1"/>
      <name val="Calibri"/>
      <family val="2"/>
    </font>
    <font>
      <sz val="12"/>
      <name val="Calibri"/>
      <family val="2"/>
    </font>
    <font>
      <sz val="8"/>
      <name val="Calibri"/>
      <family val="2"/>
    </font>
  </fonts>
  <fills count="4">
    <fill>
      <patternFill patternType="none"/>
    </fill>
    <fill>
      <patternFill patternType="gray125"/>
    </fill>
    <fill>
      <patternFill patternType="solid">
        <fgColor theme="0" tint="-4.9989318521683403E-2"/>
        <bgColor indexed="64"/>
      </patternFill>
    </fill>
    <fill>
      <patternFill patternType="solid">
        <fgColor rgb="FFF2F2F2"/>
        <bgColor rgb="FF000000"/>
      </patternFill>
    </fill>
  </fills>
  <borders count="26">
    <border>
      <left/>
      <right/>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157">
    <xf numFmtId="0" fontId="0" fillId="0" borderId="0" xfId="0"/>
    <xf numFmtId="0" fontId="0" fillId="0" borderId="6" xfId="0" applyBorder="1"/>
    <xf numFmtId="0" fontId="0" fillId="0" borderId="7" xfId="0" applyBorder="1" applyAlignment="1">
      <alignment horizontal="right"/>
    </xf>
    <xf numFmtId="0" fontId="0" fillId="0" borderId="0" xfId="0"/>
    <xf numFmtId="0" fontId="2" fillId="0" borderId="0" xfId="0" applyFont="1"/>
    <xf numFmtId="166" fontId="2" fillId="0" borderId="5" xfId="0" applyNumberFormat="1" applyFont="1" applyBorder="1"/>
    <xf numFmtId="0" fontId="2" fillId="0" borderId="11" xfId="0" applyFont="1" applyBorder="1"/>
    <xf numFmtId="164" fontId="2" fillId="0" borderId="12" xfId="0" applyNumberFormat="1" applyFont="1" applyBorder="1"/>
    <xf numFmtId="166" fontId="2" fillId="0" borderId="13" xfId="0" applyNumberFormat="1" applyFont="1" applyBorder="1"/>
    <xf numFmtId="165" fontId="2" fillId="0" borderId="12" xfId="0" applyNumberFormat="1" applyFont="1" applyBorder="1"/>
    <xf numFmtId="166" fontId="2" fillId="0" borderId="14" xfId="0" applyNumberFormat="1" applyFont="1" applyBorder="1"/>
    <xf numFmtId="0" fontId="2" fillId="0" borderId="6" xfId="0" applyFont="1" applyBorder="1"/>
    <xf numFmtId="164" fontId="1" fillId="0" borderId="1" xfId="1" applyNumberFormat="1" applyFont="1" applyBorder="1"/>
    <xf numFmtId="165" fontId="1" fillId="0" borderId="1" xfId="1" applyNumberFormat="1" applyFont="1" applyBorder="1"/>
    <xf numFmtId="0" fontId="0" fillId="0" borderId="8" xfId="0" quotePrefix="1" applyBorder="1" applyAlignment="1">
      <alignment horizontal="right"/>
    </xf>
    <xf numFmtId="0" fontId="0" fillId="0" borderId="9" xfId="0" quotePrefix="1" applyBorder="1" applyAlignment="1">
      <alignment horizontal="right"/>
    </xf>
    <xf numFmtId="0" fontId="0" fillId="0" borderId="3" xfId="0" quotePrefix="1" applyBorder="1" applyAlignment="1">
      <alignment horizontal="right"/>
    </xf>
    <xf numFmtId="0" fontId="0" fillId="0" borderId="0" xfId="0" quotePrefix="1" applyAlignment="1">
      <alignment horizontal="right"/>
    </xf>
    <xf numFmtId="0" fontId="0" fillId="0" borderId="10" xfId="0" applyBorder="1"/>
    <xf numFmtId="0" fontId="0" fillId="0" borderId="1" xfId="0" applyBorder="1" applyAlignment="1">
      <alignment horizontal="right"/>
    </xf>
    <xf numFmtId="0" fontId="0" fillId="0" borderId="2" xfId="0" applyBorder="1" applyAlignment="1">
      <alignment horizontal="right"/>
    </xf>
    <xf numFmtId="0" fontId="0" fillId="0" borderId="0" xfId="0" applyAlignment="1">
      <alignment horizontal="right"/>
    </xf>
    <xf numFmtId="0" fontId="0" fillId="0" borderId="4" xfId="0" applyBorder="1" applyAlignment="1">
      <alignment horizontal="right"/>
    </xf>
    <xf numFmtId="166" fontId="0" fillId="0" borderId="2" xfId="0" applyNumberFormat="1" applyBorder="1"/>
    <xf numFmtId="166" fontId="0" fillId="0" borderId="0" xfId="0" applyNumberFormat="1"/>
    <xf numFmtId="166" fontId="0" fillId="0" borderId="4" xfId="0" applyNumberFormat="1" applyBorder="1"/>
    <xf numFmtId="166" fontId="2" fillId="0" borderId="0" xfId="0" applyNumberFormat="1" applyFont="1"/>
    <xf numFmtId="164" fontId="0" fillId="0" borderId="0" xfId="0" applyNumberFormat="1"/>
    <xf numFmtId="164" fontId="0" fillId="0" borderId="7" xfId="0" applyNumberFormat="1" applyBorder="1" applyAlignment="1">
      <alignment horizontal="right"/>
    </xf>
    <xf numFmtId="164" fontId="0" fillId="0" borderId="1" xfId="0" applyNumberFormat="1" applyBorder="1" applyAlignment="1">
      <alignment horizontal="right"/>
    </xf>
    <xf numFmtId="0" fontId="2" fillId="0" borderId="15" xfId="0" applyFont="1" applyBorder="1"/>
    <xf numFmtId="0" fontId="0" fillId="0" borderId="16" xfId="0" applyBorder="1"/>
    <xf numFmtId="0" fontId="0" fillId="0" borderId="17" xfId="0" applyBorder="1"/>
    <xf numFmtId="0" fontId="0" fillId="0" borderId="1" xfId="0" applyBorder="1"/>
    <xf numFmtId="0" fontId="0" fillId="0" borderId="2" xfId="0" applyBorder="1"/>
    <xf numFmtId="0" fontId="0" fillId="0" borderId="18" xfId="0" applyBorder="1"/>
    <xf numFmtId="0" fontId="0" fillId="0" borderId="19" xfId="0" applyBorder="1"/>
    <xf numFmtId="0" fontId="2" fillId="0" borderId="2" xfId="0" applyFont="1" applyBorder="1" applyAlignment="1">
      <alignment horizontal="right"/>
    </xf>
    <xf numFmtId="0" fontId="2" fillId="0" borderId="19" xfId="0" applyFont="1" applyBorder="1" applyAlignment="1">
      <alignment horizontal="right"/>
    </xf>
    <xf numFmtId="167" fontId="0" fillId="0" borderId="1" xfId="0" applyNumberFormat="1" applyBorder="1"/>
    <xf numFmtId="167" fontId="0" fillId="0" borderId="0" xfId="0" applyNumberFormat="1"/>
    <xf numFmtId="167" fontId="2" fillId="0" borderId="2" xfId="0" applyNumberFormat="1" applyFont="1" applyBorder="1"/>
    <xf numFmtId="168" fontId="2" fillId="0" borderId="19" xfId="1" applyNumberFormat="1" applyFont="1" applyBorder="1"/>
    <xf numFmtId="167" fontId="2" fillId="0" borderId="0" xfId="0" applyNumberFormat="1" applyFont="1"/>
    <xf numFmtId="169" fontId="0" fillId="0" borderId="0" xfId="0" applyNumberFormat="1"/>
    <xf numFmtId="0" fontId="2" fillId="0" borderId="20" xfId="0" applyFont="1" applyBorder="1"/>
    <xf numFmtId="167" fontId="2" fillId="0" borderId="21" xfId="0" applyNumberFormat="1" applyFont="1" applyBorder="1"/>
    <xf numFmtId="167" fontId="2" fillId="0" borderId="22" xfId="0" applyNumberFormat="1" applyFont="1" applyBorder="1"/>
    <xf numFmtId="167" fontId="2" fillId="0" borderId="23" xfId="0" applyNumberFormat="1" applyFont="1" applyBorder="1"/>
    <xf numFmtId="168" fontId="2" fillId="0" borderId="20" xfId="1" applyNumberFormat="1" applyFont="1" applyBorder="1"/>
    <xf numFmtId="170" fontId="0" fillId="0" borderId="0" xfId="0" applyNumberFormat="1"/>
    <xf numFmtId="4" fontId="0" fillId="0" borderId="0" xfId="0" applyNumberFormat="1"/>
    <xf numFmtId="0" fontId="2" fillId="0" borderId="1" xfId="0" applyFont="1" applyBorder="1" applyAlignment="1">
      <alignment wrapText="1"/>
    </xf>
    <xf numFmtId="4" fontId="0" fillId="0" borderId="1" xfId="0" applyNumberFormat="1" applyBorder="1"/>
    <xf numFmtId="4" fontId="0" fillId="0" borderId="2" xfId="0" applyNumberFormat="1" applyBorder="1"/>
    <xf numFmtId="0" fontId="2" fillId="0" borderId="1" xfId="0" applyFont="1" applyBorder="1"/>
    <xf numFmtId="17" fontId="2" fillId="0" borderId="1" xfId="0" quotePrefix="1" applyNumberFormat="1" applyFont="1" applyBorder="1" applyAlignment="1">
      <alignment horizontal="right"/>
    </xf>
    <xf numFmtId="0" fontId="2" fillId="0" borderId="2" xfId="0" quotePrefix="1" applyFont="1" applyBorder="1" applyAlignment="1">
      <alignment horizontal="right"/>
    </xf>
    <xf numFmtId="17" fontId="2" fillId="0" borderId="2" xfId="0" quotePrefix="1" applyNumberFormat="1" applyFont="1" applyBorder="1" applyAlignment="1">
      <alignment horizontal="right"/>
    </xf>
    <xf numFmtId="4" fontId="3" fillId="0" borderId="1" xfId="0" applyNumberFormat="1" applyFont="1" applyBorder="1"/>
    <xf numFmtId="4" fontId="3" fillId="0" borderId="2" xfId="0" applyNumberFormat="1" applyFont="1" applyBorder="1"/>
    <xf numFmtId="0" fontId="0" fillId="0" borderId="1" xfId="0" applyBorder="1" applyAlignment="1">
      <alignment horizontal="left" indent="1"/>
    </xf>
    <xf numFmtId="4" fontId="5" fillId="0" borderId="1" xfId="0" applyNumberFormat="1" applyFont="1" applyBorder="1"/>
    <xf numFmtId="4" fontId="5" fillId="0" borderId="2" xfId="0" applyNumberFormat="1" applyFont="1" applyBorder="1"/>
    <xf numFmtId="167" fontId="6" fillId="0" borderId="1" xfId="0" applyNumberFormat="1" applyFont="1" applyBorder="1"/>
    <xf numFmtId="0" fontId="2" fillId="0" borderId="22" xfId="0" applyFont="1" applyBorder="1"/>
    <xf numFmtId="4" fontId="2" fillId="0" borderId="21" xfId="0" applyNumberFormat="1" applyFont="1" applyBorder="1"/>
    <xf numFmtId="4" fontId="2" fillId="0" borderId="23" xfId="0" applyNumberFormat="1" applyFont="1" applyBorder="1"/>
    <xf numFmtId="4" fontId="2" fillId="0" borderId="22" xfId="0" applyNumberFormat="1" applyFont="1" applyBorder="1"/>
    <xf numFmtId="4" fontId="0" fillId="0" borderId="21" xfId="0" applyNumberFormat="1" applyBorder="1"/>
    <xf numFmtId="4" fontId="2" fillId="0" borderId="1" xfId="0" applyNumberFormat="1" applyFont="1" applyBorder="1"/>
    <xf numFmtId="4" fontId="2" fillId="0" borderId="2" xfId="0" applyNumberFormat="1" applyFont="1" applyBorder="1"/>
    <xf numFmtId="0" fontId="2" fillId="0" borderId="21" xfId="0" applyFont="1" applyBorder="1" applyAlignment="1">
      <alignment horizontal="left"/>
    </xf>
    <xf numFmtId="167" fontId="2" fillId="0" borderId="1" xfId="0" applyNumberFormat="1" applyFont="1" applyBorder="1"/>
    <xf numFmtId="3" fontId="5" fillId="0" borderId="1" xfId="0" applyNumberFormat="1" applyFont="1" applyBorder="1"/>
    <xf numFmtId="3" fontId="5" fillId="0" borderId="2" xfId="0" applyNumberFormat="1" applyFont="1" applyBorder="1"/>
    <xf numFmtId="3" fontId="2" fillId="0" borderId="1" xfId="0" applyNumberFormat="1" applyFont="1" applyBorder="1"/>
    <xf numFmtId="3" fontId="2" fillId="0" borderId="2" xfId="0" applyNumberFormat="1" applyFont="1" applyBorder="1"/>
    <xf numFmtId="0" fontId="2" fillId="0" borderId="21" xfId="0" applyFont="1" applyBorder="1"/>
    <xf numFmtId="3" fontId="2" fillId="0" borderId="21" xfId="0" applyNumberFormat="1" applyFont="1" applyBorder="1"/>
    <xf numFmtId="3" fontId="2" fillId="0" borderId="22" xfId="0" applyNumberFormat="1" applyFont="1" applyBorder="1"/>
    <xf numFmtId="4" fontId="0" fillId="0" borderId="0" xfId="0" applyNumberFormat="1" applyBorder="1"/>
    <xf numFmtId="0" fontId="7" fillId="0" borderId="0" xfId="0" applyFont="1" applyAlignment="1">
      <alignment vertical="center"/>
    </xf>
    <xf numFmtId="0" fontId="8" fillId="0" borderId="0" xfId="0" applyFont="1" applyAlignment="1">
      <alignment vertical="center"/>
    </xf>
    <xf numFmtId="0" fontId="0" fillId="0" borderId="15" xfId="0" applyBorder="1"/>
    <xf numFmtId="0" fontId="2" fillId="0" borderId="16" xfId="0" applyFont="1" applyBorder="1"/>
    <xf numFmtId="0" fontId="7" fillId="0" borderId="17" xfId="0" applyFont="1" applyBorder="1" applyAlignment="1">
      <alignment horizontal="right"/>
    </xf>
    <xf numFmtId="0" fontId="8" fillId="0" borderId="1" xfId="0" applyFont="1" applyBorder="1"/>
    <xf numFmtId="4" fontId="8" fillId="0" borderId="0" xfId="0" applyNumberFormat="1" applyFont="1" applyBorder="1" applyAlignment="1">
      <alignment horizontal="right" vertical="center"/>
    </xf>
    <xf numFmtId="0" fontId="2" fillId="0" borderId="16" xfId="0" applyFont="1" applyBorder="1" applyAlignment="1">
      <alignment horizontal="right"/>
    </xf>
    <xf numFmtId="0" fontId="2" fillId="0" borderId="17" xfId="0" applyFont="1" applyBorder="1" applyAlignment="1">
      <alignment horizontal="right"/>
    </xf>
    <xf numFmtId="0" fontId="2" fillId="0" borderId="0" xfId="0" applyFont="1" applyAlignment="1">
      <alignment vertical="center"/>
    </xf>
    <xf numFmtId="0" fontId="8" fillId="0" borderId="16" xfId="0" applyFont="1" applyBorder="1" applyAlignment="1">
      <alignment horizontal="right" vertical="center"/>
    </xf>
    <xf numFmtId="0" fontId="8" fillId="0" borderId="17" xfId="0" applyFont="1" applyBorder="1" applyAlignment="1">
      <alignment horizontal="right" vertical="center"/>
    </xf>
    <xf numFmtId="0" fontId="8" fillId="0" borderId="1" xfId="0" applyFont="1" applyBorder="1" applyAlignment="1">
      <alignment vertical="center"/>
    </xf>
    <xf numFmtId="0" fontId="7" fillId="0" borderId="21" xfId="0" applyFont="1" applyBorder="1" applyAlignment="1">
      <alignment vertical="center"/>
    </xf>
    <xf numFmtId="167" fontId="6" fillId="0" borderId="2" xfId="0" applyNumberFormat="1" applyFont="1" applyBorder="1"/>
    <xf numFmtId="4" fontId="2" fillId="0" borderId="15" xfId="0" applyNumberFormat="1" applyFont="1" applyBorder="1"/>
    <xf numFmtId="4" fontId="2" fillId="0" borderId="16" xfId="0" applyNumberFormat="1" applyFont="1" applyBorder="1"/>
    <xf numFmtId="4" fontId="0" fillId="0" borderId="22" xfId="0" applyNumberFormat="1" applyBorder="1"/>
    <xf numFmtId="4" fontId="0" fillId="0" borderId="23" xfId="0" applyNumberFormat="1" applyBorder="1"/>
    <xf numFmtId="3" fontId="2" fillId="0" borderId="23" xfId="0" applyNumberFormat="1" applyFont="1" applyBorder="1"/>
    <xf numFmtId="3" fontId="2" fillId="0" borderId="15" xfId="0" applyNumberFormat="1" applyFont="1" applyBorder="1"/>
    <xf numFmtId="3" fontId="2" fillId="0" borderId="16" xfId="0" applyNumberFormat="1" applyFont="1" applyBorder="1"/>
    <xf numFmtId="3" fontId="0" fillId="0" borderId="15" xfId="0" applyNumberFormat="1" applyBorder="1"/>
    <xf numFmtId="3" fontId="0" fillId="0" borderId="16" xfId="0" applyNumberFormat="1" applyBorder="1"/>
    <xf numFmtId="3" fontId="0" fillId="0" borderId="17" xfId="0" applyNumberFormat="1" applyBorder="1"/>
    <xf numFmtId="4" fontId="5" fillId="0" borderId="15" xfId="0" applyNumberFormat="1" applyFont="1" applyBorder="1"/>
    <xf numFmtId="4" fontId="5" fillId="0" borderId="16" xfId="0" applyNumberFormat="1" applyFont="1" applyBorder="1"/>
    <xf numFmtId="4" fontId="5" fillId="0" borderId="17" xfId="0" applyNumberFormat="1" applyFont="1" applyBorder="1"/>
    <xf numFmtId="170" fontId="8" fillId="0" borderId="0" xfId="0" applyNumberFormat="1" applyFont="1" applyBorder="1" applyAlignment="1">
      <alignment horizontal="right" vertical="center"/>
    </xf>
    <xf numFmtId="170" fontId="8" fillId="0" borderId="2" xfId="0" applyNumberFormat="1" applyFont="1" applyBorder="1" applyAlignment="1">
      <alignment horizontal="right" vertical="center"/>
    </xf>
    <xf numFmtId="170" fontId="2" fillId="0" borderId="22" xfId="0" applyNumberFormat="1" applyFont="1" applyBorder="1"/>
    <xf numFmtId="170" fontId="2" fillId="0" borderId="23" xfId="0" applyNumberFormat="1" applyFont="1" applyBorder="1"/>
    <xf numFmtId="4" fontId="2" fillId="0" borderId="2" xfId="0" applyNumberFormat="1" applyFont="1" applyBorder="1" applyAlignment="1">
      <alignment horizontal="right"/>
    </xf>
    <xf numFmtId="4" fontId="3" fillId="0" borderId="21" xfId="0" applyNumberFormat="1" applyFont="1" applyBorder="1"/>
    <xf numFmtId="4" fontId="3" fillId="0" borderId="22" xfId="0" applyNumberFormat="1" applyFont="1" applyBorder="1"/>
    <xf numFmtId="4" fontId="3" fillId="0" borderId="23" xfId="0" applyNumberFormat="1" applyFont="1" applyBorder="1"/>
    <xf numFmtId="17" fontId="2" fillId="0" borderId="15" xfId="0" quotePrefix="1" applyNumberFormat="1" applyFont="1" applyBorder="1" applyAlignment="1">
      <alignment horizontal="left"/>
    </xf>
    <xf numFmtId="0" fontId="0" fillId="0" borderId="0" xfId="0"/>
    <xf numFmtId="170" fontId="8" fillId="0" borderId="0" xfId="0" applyNumberFormat="1" applyFont="1" applyAlignment="1">
      <alignment horizontal="right" vertical="center"/>
    </xf>
    <xf numFmtId="2" fontId="0" fillId="0" borderId="0" xfId="0" applyNumberFormat="1"/>
    <xf numFmtId="169" fontId="10" fillId="2" borderId="24" xfId="0" applyNumberFormat="1" applyFont="1" applyFill="1" applyBorder="1"/>
    <xf numFmtId="167" fontId="10" fillId="3" borderId="24" xfId="0" applyNumberFormat="1" applyFont="1" applyFill="1" applyBorder="1"/>
    <xf numFmtId="0" fontId="10" fillId="0" borderId="1" xfId="0" applyFont="1" applyBorder="1"/>
    <xf numFmtId="0" fontId="10" fillId="0" borderId="2" xfId="0" applyFont="1" applyBorder="1"/>
    <xf numFmtId="4" fontId="10" fillId="0" borderId="1" xfId="0" applyNumberFormat="1" applyFont="1" applyBorder="1"/>
    <xf numFmtId="4" fontId="10" fillId="0" borderId="2" xfId="0" applyNumberFormat="1" applyFont="1" applyBorder="1"/>
    <xf numFmtId="169" fontId="10" fillId="2" borderId="25" xfId="0" applyNumberFormat="1" applyFont="1" applyFill="1" applyBorder="1"/>
    <xf numFmtId="3" fontId="10" fillId="0" borderId="2" xfId="0" applyNumberFormat="1" applyFont="1" applyBorder="1"/>
    <xf numFmtId="169" fontId="10" fillId="2" borderId="18" xfId="0" applyNumberFormat="1" applyFont="1" applyFill="1" applyBorder="1"/>
    <xf numFmtId="166" fontId="10" fillId="2" borderId="20" xfId="0" applyNumberFormat="1" applyFont="1" applyFill="1" applyBorder="1"/>
    <xf numFmtId="3" fontId="10" fillId="3" borderId="24" xfId="0" applyNumberFormat="1" applyFont="1" applyFill="1" applyBorder="1"/>
    <xf numFmtId="166" fontId="10" fillId="2" borderId="24" xfId="0" applyNumberFormat="1" applyFont="1" applyFill="1" applyBorder="1"/>
    <xf numFmtId="166" fontId="10" fillId="2" borderId="25" xfId="0" applyNumberFormat="1" applyFont="1" applyFill="1" applyBorder="1"/>
    <xf numFmtId="3" fontId="10" fillId="0" borderId="1" xfId="0" applyNumberFormat="1" applyFont="1" applyBorder="1"/>
    <xf numFmtId="3" fontId="10" fillId="2" borderId="24" xfId="0" applyNumberFormat="1" applyFont="1" applyFill="1" applyBorder="1"/>
    <xf numFmtId="166" fontId="10" fillId="2" borderId="18" xfId="0" applyNumberFormat="1" applyFont="1" applyFill="1" applyBorder="1"/>
    <xf numFmtId="166" fontId="10" fillId="2" borderId="17" xfId="0" applyNumberFormat="1" applyFont="1" applyFill="1" applyBorder="1"/>
    <xf numFmtId="166" fontId="10" fillId="2" borderId="23" xfId="0" applyNumberFormat="1" applyFont="1" applyFill="1" applyBorder="1"/>
    <xf numFmtId="3" fontId="10" fillId="3" borderId="18" xfId="0" applyNumberFormat="1" applyFont="1" applyFill="1" applyBorder="1"/>
    <xf numFmtId="0" fontId="0" fillId="0" borderId="0" xfId="0"/>
    <xf numFmtId="0" fontId="2" fillId="0" borderId="1" xfId="0" quotePrefix="1" applyFont="1" applyBorder="1" applyAlignment="1">
      <alignment horizontal="right"/>
    </xf>
    <xf numFmtId="0" fontId="2" fillId="0" borderId="0" xfId="0" quotePrefix="1" applyFont="1" applyAlignment="1">
      <alignment horizontal="right"/>
    </xf>
    <xf numFmtId="17" fontId="2" fillId="0" borderId="0" xfId="0" quotePrefix="1" applyNumberFormat="1" applyFont="1" applyAlignment="1">
      <alignment horizontal="right"/>
    </xf>
    <xf numFmtId="4" fontId="3" fillId="0" borderId="0" xfId="0" applyNumberFormat="1" applyFont="1"/>
    <xf numFmtId="0" fontId="10" fillId="0" borderId="0" xfId="0" applyFont="1"/>
    <xf numFmtId="4" fontId="10" fillId="0" borderId="0" xfId="0" applyNumberFormat="1" applyFont="1"/>
    <xf numFmtId="4" fontId="5" fillId="0" borderId="0" xfId="0" applyNumberFormat="1" applyFont="1"/>
    <xf numFmtId="167" fontId="6" fillId="0" borderId="0" xfId="0" applyNumberFormat="1" applyFont="1"/>
    <xf numFmtId="4" fontId="2" fillId="0" borderId="0" xfId="0" applyNumberFormat="1" applyFont="1"/>
    <xf numFmtId="3" fontId="10" fillId="0" borderId="0" xfId="0" applyNumberFormat="1" applyFont="1"/>
    <xf numFmtId="3" fontId="2" fillId="0" borderId="0" xfId="0" applyNumberFormat="1" applyFont="1"/>
    <xf numFmtId="3" fontId="5" fillId="0" borderId="0" xfId="0" applyNumberFormat="1" applyFont="1"/>
    <xf numFmtId="0" fontId="4" fillId="0" borderId="0" xfId="0" applyFont="1" applyAlignment="1">
      <alignment wrapText="1"/>
    </xf>
    <xf numFmtId="0" fontId="0" fillId="0" borderId="0" xfId="0"/>
    <xf numFmtId="0" fontId="0" fillId="0" borderId="0" xfId="0" applyAlignment="1">
      <alignment horizontal="left" vertical="top" wrapText="1"/>
    </xf>
  </cellXfs>
  <cellStyles count="2">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Relationship Id="rId8" Type="http://schemas.openxmlformats.org/officeDocument/2006/relationships/sharedStrings" Target="sharedStrings.xml"></Relationship><Relationship Id="rId3" Type="http://schemas.openxmlformats.org/officeDocument/2006/relationships/worksheet" Target="worksheets/sheet3.xml"></Relationship><Relationship Id="rId7" Type="http://schemas.openxmlformats.org/officeDocument/2006/relationships/styles" Target="styles.xml"></Relationship><Relationship Id="rId2" Type="http://schemas.openxmlformats.org/officeDocument/2006/relationships/worksheet" Target="worksheets/sheet2.xml"></Relationship><Relationship Id="rId1" Type="http://schemas.openxmlformats.org/officeDocument/2006/relationships/worksheet" Target="worksheets/sheet1.xml"></Relationship><Relationship Id="rId6" Type="http://schemas.openxmlformats.org/officeDocument/2006/relationships/theme" Target="theme/theme1.xml"></Relationship><Relationship Id="rId5" Type="http://schemas.openxmlformats.org/officeDocument/2006/relationships/worksheet" Target="worksheets/sheet5.xml"></Relationship><Relationship Id="rId4" Type="http://schemas.openxmlformats.org/officeDocument/2006/relationships/worksheet" Target="worksheets/sheet4.xml"></Relationship><Relationship Id="rId9" Type="http://schemas.openxmlformats.org/officeDocument/2006/relationships/calcChain" Target="calcChain.xml"></Relationship><Relationship Id="rId10" Type="http://schemas.openxmlformats.org/officeDocument/2006/relationships/customXml" Target="../customXml/item1.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06B3F-C663-4D71-A329-F3B915095CF3}">
  <sheetPr>
    <pageSetUpPr fitToPage="1"/>
  </sheetPr>
  <dimension ref="A1:I53"/>
  <sheetViews>
    <sheetView tabSelected="1" workbookViewId="0"/>
  </sheetViews>
  <sheetFormatPr baseColWidth="10" defaultRowHeight="15.75" x14ac:dyDescent="0.25"/>
  <cols>
    <col min="1" max="1" width="15.625" style="3" customWidth="1"/>
    <col min="2" max="7" width="12.125" style="3" customWidth="1"/>
    <col min="8" max="9" width="13.375" style="3" customWidth="1"/>
    <col min="10" max="16384" width="11" style="3"/>
  </cols>
  <sheetData>
    <row r="1" spans="1:9" x14ac:dyDescent="0.25">
      <c r="A1" s="4" t="s">
        <v>0</v>
      </c>
    </row>
    <row r="2" spans="1:9" ht="16.5" thickBot="1" x14ac:dyDescent="0.3"/>
    <row r="3" spans="1:9" x14ac:dyDescent="0.25">
      <c r="A3" s="1" t="s">
        <v>23</v>
      </c>
      <c r="B3" s="2" t="s">
        <v>1</v>
      </c>
      <c r="C3" s="14" t="s">
        <v>2</v>
      </c>
      <c r="D3" s="2" t="s">
        <v>1</v>
      </c>
      <c r="E3" s="14" t="s">
        <v>3</v>
      </c>
      <c r="F3" s="2" t="s">
        <v>1</v>
      </c>
      <c r="G3" s="15" t="s">
        <v>4</v>
      </c>
      <c r="H3" s="16" t="s">
        <v>5</v>
      </c>
      <c r="I3" s="17"/>
    </row>
    <row r="4" spans="1:9" x14ac:dyDescent="0.25">
      <c r="A4" s="18"/>
      <c r="B4" s="19" t="s">
        <v>6</v>
      </c>
      <c r="C4" s="20"/>
      <c r="D4" s="19" t="s">
        <v>7</v>
      </c>
      <c r="E4" s="20"/>
      <c r="F4" s="19" t="s">
        <v>8</v>
      </c>
      <c r="G4" s="21"/>
      <c r="H4" s="22"/>
      <c r="I4" s="21"/>
    </row>
    <row r="5" spans="1:9" x14ac:dyDescent="0.25">
      <c r="A5" s="18" t="s">
        <v>9</v>
      </c>
      <c r="B5" s="12">
        <v>3.315267671670636E-2</v>
      </c>
      <c r="C5" s="23">
        <f>ROUND(C$14*B5,0)</f>
        <v>6464772</v>
      </c>
      <c r="D5" s="12">
        <v>3.3020547369424461E-2</v>
      </c>
      <c r="E5" s="23">
        <f>ROUND(E$14*D5,0)</f>
        <v>12878013</v>
      </c>
      <c r="F5" s="12">
        <v>3.2847696647057882E-2</v>
      </c>
      <c r="G5" s="24">
        <f>ROUND(G$14*F5,0)</f>
        <v>6405301</v>
      </c>
      <c r="H5" s="25">
        <f>C5+E5+G5</f>
        <v>25748086</v>
      </c>
      <c r="I5" s="24"/>
    </row>
    <row r="6" spans="1:9" x14ac:dyDescent="0.25">
      <c r="A6" s="18" t="s">
        <v>10</v>
      </c>
      <c r="B6" s="12">
        <v>6.2586235103420512E-2</v>
      </c>
      <c r="C6" s="23">
        <f t="shared" ref="C6:E12" si="0">ROUND(C$14*B6,0)</f>
        <v>12204316</v>
      </c>
      <c r="D6" s="12">
        <v>6.2285979705041294E-2</v>
      </c>
      <c r="E6" s="23">
        <f t="shared" si="0"/>
        <v>24291532</v>
      </c>
      <c r="F6" s="12">
        <v>6.2060218310718181E-2</v>
      </c>
      <c r="G6" s="24">
        <f t="shared" ref="G6:G12" si="1">ROUND(G$14*F6,0)</f>
        <v>12101743</v>
      </c>
      <c r="H6" s="25">
        <f t="shared" ref="H6:H13" si="2">C6+E6+G6</f>
        <v>48597591</v>
      </c>
      <c r="I6" s="24"/>
    </row>
    <row r="7" spans="1:9" x14ac:dyDescent="0.25">
      <c r="A7" s="18" t="s">
        <v>11</v>
      </c>
      <c r="B7" s="12">
        <v>0.1889814683300087</v>
      </c>
      <c r="C7" s="23">
        <f t="shared" si="0"/>
        <v>36851386</v>
      </c>
      <c r="D7" s="12">
        <v>0.18840312123508751</v>
      </c>
      <c r="E7" s="23">
        <f t="shared" si="0"/>
        <v>73477217</v>
      </c>
      <c r="F7" s="12">
        <v>0.18799514120294075</v>
      </c>
      <c r="G7" s="24">
        <f t="shared" si="1"/>
        <v>36659053</v>
      </c>
      <c r="H7" s="25">
        <f t="shared" si="2"/>
        <v>146987656</v>
      </c>
      <c r="I7" s="24"/>
    </row>
    <row r="8" spans="1:9" x14ac:dyDescent="0.25">
      <c r="A8" s="18" t="s">
        <v>12</v>
      </c>
      <c r="B8" s="12">
        <v>0.16743601865544255</v>
      </c>
      <c r="C8" s="23">
        <f t="shared" si="0"/>
        <v>32650024</v>
      </c>
      <c r="D8" s="12">
        <v>0.16724150502378224</v>
      </c>
      <c r="E8" s="23">
        <f t="shared" si="0"/>
        <v>65224187</v>
      </c>
      <c r="F8" s="12">
        <v>0.16704220456980678</v>
      </c>
      <c r="G8" s="24">
        <f t="shared" si="1"/>
        <v>32573230</v>
      </c>
      <c r="H8" s="25">
        <f t="shared" si="2"/>
        <v>130447441</v>
      </c>
      <c r="I8" s="24"/>
    </row>
    <row r="9" spans="1:9" x14ac:dyDescent="0.25">
      <c r="A9" s="18" t="s">
        <v>13</v>
      </c>
      <c r="B9" s="12">
        <v>6.2445189378090668E-2</v>
      </c>
      <c r="C9" s="23">
        <f t="shared" si="0"/>
        <v>12176812</v>
      </c>
      <c r="D9" s="12">
        <v>6.2405352812575803E-2</v>
      </c>
      <c r="E9" s="23">
        <f t="shared" si="0"/>
        <v>24338088</v>
      </c>
      <c r="F9" s="12">
        <v>6.2292646657008996E-2</v>
      </c>
      <c r="G9" s="24">
        <f t="shared" si="1"/>
        <v>12147066</v>
      </c>
      <c r="H9" s="25">
        <f t="shared" si="2"/>
        <v>48661966</v>
      </c>
      <c r="I9" s="24"/>
    </row>
    <row r="10" spans="1:9" x14ac:dyDescent="0.25">
      <c r="A10" s="18" t="s">
        <v>14</v>
      </c>
      <c r="B10" s="12">
        <v>0.13905282184417617</v>
      </c>
      <c r="C10" s="23">
        <f t="shared" si="0"/>
        <v>27115300</v>
      </c>
      <c r="D10" s="12">
        <v>0.13874172218008088</v>
      </c>
      <c r="E10" s="23">
        <f t="shared" si="0"/>
        <v>54109272</v>
      </c>
      <c r="F10" s="12">
        <v>0.13833686854381574</v>
      </c>
      <c r="G10" s="24">
        <f t="shared" si="1"/>
        <v>26975689</v>
      </c>
      <c r="H10" s="25">
        <f t="shared" si="2"/>
        <v>108200261</v>
      </c>
      <c r="I10" s="24"/>
    </row>
    <row r="11" spans="1:9" x14ac:dyDescent="0.25">
      <c r="A11" s="18" t="s">
        <v>15</v>
      </c>
      <c r="B11" s="12">
        <v>8.4750767692519435E-2</v>
      </c>
      <c r="C11" s="23">
        <f t="shared" si="0"/>
        <v>16526400</v>
      </c>
      <c r="D11" s="12">
        <v>8.471839479463289E-2</v>
      </c>
      <c r="E11" s="23">
        <f t="shared" si="0"/>
        <v>33040174</v>
      </c>
      <c r="F11" s="12">
        <v>8.4577911320098342E-2</v>
      </c>
      <c r="G11" s="24">
        <f t="shared" si="1"/>
        <v>16492693</v>
      </c>
      <c r="H11" s="25">
        <f t="shared" si="2"/>
        <v>66059267</v>
      </c>
      <c r="I11" s="24"/>
    </row>
    <row r="12" spans="1:9" x14ac:dyDescent="0.25">
      <c r="A12" s="18" t="s">
        <v>16</v>
      </c>
      <c r="B12" s="12">
        <v>4.4630080080305848E-2</v>
      </c>
      <c r="C12" s="23">
        <f t="shared" si="0"/>
        <v>8702866</v>
      </c>
      <c r="D12" s="12">
        <v>4.4773660608044198E-2</v>
      </c>
      <c r="E12" s="23">
        <f t="shared" si="0"/>
        <v>17461728</v>
      </c>
      <c r="F12" s="12">
        <v>4.4763240281834607E-2</v>
      </c>
      <c r="G12" s="24">
        <f t="shared" si="1"/>
        <v>8728832</v>
      </c>
      <c r="H12" s="25">
        <f t="shared" si="2"/>
        <v>34893426</v>
      </c>
      <c r="I12" s="24"/>
    </row>
    <row r="13" spans="1:9" x14ac:dyDescent="0.25">
      <c r="A13" s="18" t="s">
        <v>17</v>
      </c>
      <c r="B13" s="12">
        <v>0.21696474219932974</v>
      </c>
      <c r="C13" s="23">
        <f>C14-SUM(C5:C12)</f>
        <v>42308124</v>
      </c>
      <c r="D13" s="12">
        <v>0.21840971627133071</v>
      </c>
      <c r="E13" s="23">
        <f>E14-SUM(E5:E12)</f>
        <v>85179789</v>
      </c>
      <c r="F13" s="12">
        <v>0.22008407246671874</v>
      </c>
      <c r="G13" s="24">
        <f>G14-SUM(G5:G12)</f>
        <v>42916393</v>
      </c>
      <c r="H13" s="25">
        <f t="shared" si="2"/>
        <v>170404306</v>
      </c>
      <c r="I13" s="24"/>
    </row>
    <row r="14" spans="1:9" s="4" customFormat="1" ht="16.5" thickBot="1" x14ac:dyDescent="0.3">
      <c r="A14" s="6" t="s">
        <v>18</v>
      </c>
      <c r="B14" s="7">
        <f>SUM(B5:B13)</f>
        <v>1</v>
      </c>
      <c r="C14" s="8">
        <f>780000000/4</f>
        <v>195000000</v>
      </c>
      <c r="D14" s="7">
        <f>SUM(D5:D13)</f>
        <v>1</v>
      </c>
      <c r="E14" s="8">
        <f>780000000/2</f>
        <v>390000000</v>
      </c>
      <c r="F14" s="7">
        <f>SUM(F5:F13)</f>
        <v>1</v>
      </c>
      <c r="G14" s="10">
        <f>780000000/4</f>
        <v>195000000</v>
      </c>
      <c r="H14" s="5">
        <f>SUM(H5:H13)</f>
        <v>780000000</v>
      </c>
      <c r="I14" s="26"/>
    </row>
    <row r="15" spans="1:9" ht="16.5" thickBot="1" x14ac:dyDescent="0.3">
      <c r="D15" s="27"/>
      <c r="F15" s="27"/>
    </row>
    <row r="16" spans="1:9" x14ac:dyDescent="0.25">
      <c r="A16" s="1" t="s">
        <v>24</v>
      </c>
      <c r="B16" s="2" t="s">
        <v>19</v>
      </c>
      <c r="C16" s="14" t="s">
        <v>2</v>
      </c>
      <c r="D16" s="28"/>
      <c r="E16" s="14" t="s">
        <v>3</v>
      </c>
      <c r="F16" s="28"/>
      <c r="G16" s="15" t="s">
        <v>4</v>
      </c>
      <c r="H16" s="16" t="s">
        <v>5</v>
      </c>
      <c r="I16" s="17"/>
    </row>
    <row r="17" spans="1:9" x14ac:dyDescent="0.25">
      <c r="A17" s="18"/>
      <c r="B17" s="19"/>
      <c r="C17" s="20"/>
      <c r="D17" s="29"/>
      <c r="E17" s="20"/>
      <c r="F17" s="29"/>
      <c r="G17" s="21"/>
      <c r="H17" s="22"/>
      <c r="I17" s="21"/>
    </row>
    <row r="18" spans="1:9" x14ac:dyDescent="0.25">
      <c r="A18" s="18" t="s">
        <v>9</v>
      </c>
      <c r="B18" s="12">
        <v>3.5999999999999997E-2</v>
      </c>
      <c r="C18" s="23">
        <f>ROUND(C$27*B18,0)</f>
        <v>1980000</v>
      </c>
      <c r="D18" s="12">
        <f>B18</f>
        <v>3.5999999999999997E-2</v>
      </c>
      <c r="E18" s="23">
        <f>ROUND(E$27*D18,0)</f>
        <v>3960000</v>
      </c>
      <c r="F18" s="12">
        <f>D18</f>
        <v>3.5999999999999997E-2</v>
      </c>
      <c r="G18" s="24">
        <f>ROUND(G$27*F18,0)</f>
        <v>1980000</v>
      </c>
      <c r="H18" s="25">
        <f>C18+E18+G18</f>
        <v>7920000</v>
      </c>
      <c r="I18" s="24"/>
    </row>
    <row r="19" spans="1:9" x14ac:dyDescent="0.25">
      <c r="A19" s="18" t="s">
        <v>10</v>
      </c>
      <c r="B19" s="12">
        <v>5.8000000000000003E-2</v>
      </c>
      <c r="C19" s="23">
        <f t="shared" ref="C19:E26" si="3">ROUND(C$27*B19,0)</f>
        <v>3190000</v>
      </c>
      <c r="D19" s="12">
        <f t="shared" ref="D19:D26" si="4">B19</f>
        <v>5.8000000000000003E-2</v>
      </c>
      <c r="E19" s="23">
        <f t="shared" si="3"/>
        <v>6380000</v>
      </c>
      <c r="F19" s="12">
        <f t="shared" ref="F19:F26" si="5">D19</f>
        <v>5.8000000000000003E-2</v>
      </c>
      <c r="G19" s="24">
        <f t="shared" ref="G19:G26" si="6">ROUND(G$27*F19,0)</f>
        <v>3190000</v>
      </c>
      <c r="H19" s="25">
        <f t="shared" ref="H19:H26" si="7">C19+E19+G19</f>
        <v>12760000</v>
      </c>
      <c r="I19" s="24"/>
    </row>
    <row r="20" spans="1:9" x14ac:dyDescent="0.25">
      <c r="A20" s="18" t="s">
        <v>11</v>
      </c>
      <c r="B20" s="12">
        <v>0.19800000000000001</v>
      </c>
      <c r="C20" s="23">
        <f t="shared" si="3"/>
        <v>10890000</v>
      </c>
      <c r="D20" s="12">
        <f t="shared" si="4"/>
        <v>0.19800000000000001</v>
      </c>
      <c r="E20" s="23">
        <f t="shared" si="3"/>
        <v>21780000</v>
      </c>
      <c r="F20" s="12">
        <f t="shared" si="5"/>
        <v>0.19800000000000001</v>
      </c>
      <c r="G20" s="24">
        <f t="shared" si="6"/>
        <v>10890000</v>
      </c>
      <c r="H20" s="25">
        <f t="shared" si="7"/>
        <v>43560000</v>
      </c>
      <c r="I20" s="24"/>
    </row>
    <row r="21" spans="1:9" x14ac:dyDescent="0.25">
      <c r="A21" s="18" t="s">
        <v>12</v>
      </c>
      <c r="B21" s="12">
        <v>0.17499999999999999</v>
      </c>
      <c r="C21" s="23">
        <f t="shared" si="3"/>
        <v>9625000</v>
      </c>
      <c r="D21" s="12">
        <f t="shared" si="4"/>
        <v>0.17499999999999999</v>
      </c>
      <c r="E21" s="23">
        <f t="shared" si="3"/>
        <v>19250000</v>
      </c>
      <c r="F21" s="12">
        <f t="shared" si="5"/>
        <v>0.17499999999999999</v>
      </c>
      <c r="G21" s="24">
        <f t="shared" si="6"/>
        <v>9625000</v>
      </c>
      <c r="H21" s="25">
        <f t="shared" si="7"/>
        <v>38500000</v>
      </c>
      <c r="I21" s="24"/>
    </row>
    <row r="22" spans="1:9" x14ac:dyDescent="0.25">
      <c r="A22" s="18" t="s">
        <v>13</v>
      </c>
      <c r="B22" s="12">
        <v>5.5E-2</v>
      </c>
      <c r="C22" s="23">
        <f t="shared" si="3"/>
        <v>3025000</v>
      </c>
      <c r="D22" s="12">
        <f t="shared" si="4"/>
        <v>5.5E-2</v>
      </c>
      <c r="E22" s="23">
        <f t="shared" si="3"/>
        <v>6050000</v>
      </c>
      <c r="F22" s="12">
        <f t="shared" si="5"/>
        <v>5.5E-2</v>
      </c>
      <c r="G22" s="24">
        <f t="shared" si="6"/>
        <v>3025000</v>
      </c>
      <c r="H22" s="25">
        <f t="shared" si="7"/>
        <v>12100000</v>
      </c>
      <c r="I22" s="24"/>
    </row>
    <row r="23" spans="1:9" x14ac:dyDescent="0.25">
      <c r="A23" s="18" t="s">
        <v>14</v>
      </c>
      <c r="B23" s="12">
        <v>0.11700000000000001</v>
      </c>
      <c r="C23" s="23">
        <f t="shared" si="3"/>
        <v>6435000</v>
      </c>
      <c r="D23" s="12">
        <f t="shared" si="4"/>
        <v>0.11700000000000001</v>
      </c>
      <c r="E23" s="23">
        <f t="shared" si="3"/>
        <v>12870000</v>
      </c>
      <c r="F23" s="12">
        <f t="shared" si="5"/>
        <v>0.11700000000000001</v>
      </c>
      <c r="G23" s="24">
        <f t="shared" si="6"/>
        <v>6435000</v>
      </c>
      <c r="H23" s="25">
        <f t="shared" si="7"/>
        <v>25740000</v>
      </c>
      <c r="I23" s="24"/>
    </row>
    <row r="24" spans="1:9" x14ac:dyDescent="0.25">
      <c r="A24" s="18" t="s">
        <v>15</v>
      </c>
      <c r="B24" s="12">
        <v>6.7000000000000004E-2</v>
      </c>
      <c r="C24" s="23">
        <f t="shared" si="3"/>
        <v>3685000</v>
      </c>
      <c r="D24" s="12">
        <f t="shared" si="4"/>
        <v>6.7000000000000004E-2</v>
      </c>
      <c r="E24" s="23">
        <f t="shared" si="3"/>
        <v>7370000</v>
      </c>
      <c r="F24" s="12">
        <f t="shared" si="5"/>
        <v>6.7000000000000004E-2</v>
      </c>
      <c r="G24" s="24">
        <f t="shared" si="6"/>
        <v>3685000</v>
      </c>
      <c r="H24" s="25">
        <f t="shared" si="7"/>
        <v>14740000</v>
      </c>
      <c r="I24" s="24"/>
    </row>
    <row r="25" spans="1:9" x14ac:dyDescent="0.25">
      <c r="A25" s="18" t="s">
        <v>16</v>
      </c>
      <c r="B25" s="12">
        <v>3.6999999999999998E-2</v>
      </c>
      <c r="C25" s="23">
        <f t="shared" si="3"/>
        <v>2035000</v>
      </c>
      <c r="D25" s="12">
        <f t="shared" si="4"/>
        <v>3.6999999999999998E-2</v>
      </c>
      <c r="E25" s="23">
        <f t="shared" si="3"/>
        <v>4070000</v>
      </c>
      <c r="F25" s="12">
        <f t="shared" si="5"/>
        <v>3.6999999999999998E-2</v>
      </c>
      <c r="G25" s="24">
        <f t="shared" si="6"/>
        <v>2035000</v>
      </c>
      <c r="H25" s="25">
        <f t="shared" si="7"/>
        <v>8140000</v>
      </c>
      <c r="I25" s="24"/>
    </row>
    <row r="26" spans="1:9" x14ac:dyDescent="0.25">
      <c r="A26" s="18" t="s">
        <v>17</v>
      </c>
      <c r="B26" s="12">
        <v>0.25700000000000001</v>
      </c>
      <c r="C26" s="23">
        <f t="shared" si="3"/>
        <v>14135000</v>
      </c>
      <c r="D26" s="12">
        <f t="shared" si="4"/>
        <v>0.25700000000000001</v>
      </c>
      <c r="E26" s="23">
        <f t="shared" si="3"/>
        <v>28270000</v>
      </c>
      <c r="F26" s="12">
        <f t="shared" si="5"/>
        <v>0.25700000000000001</v>
      </c>
      <c r="G26" s="24">
        <f t="shared" si="6"/>
        <v>14135000</v>
      </c>
      <c r="H26" s="25">
        <f t="shared" si="7"/>
        <v>56540000</v>
      </c>
      <c r="I26" s="24"/>
    </row>
    <row r="27" spans="1:9" s="4" customFormat="1" ht="16.5" thickBot="1" x14ac:dyDescent="0.3">
      <c r="A27" s="6" t="s">
        <v>18</v>
      </c>
      <c r="B27" s="7">
        <f>SUM(B18:B26)</f>
        <v>1</v>
      </c>
      <c r="C27" s="8">
        <f>220000000/4</f>
        <v>55000000</v>
      </c>
      <c r="D27" s="7">
        <f>SUM(D18:D26)</f>
        <v>1</v>
      </c>
      <c r="E27" s="8">
        <f>220000000/2</f>
        <v>110000000</v>
      </c>
      <c r="F27" s="7">
        <f>SUM(F18:F26)</f>
        <v>1</v>
      </c>
      <c r="G27" s="10">
        <f>220000000/4</f>
        <v>55000000</v>
      </c>
      <c r="H27" s="5">
        <f>SUM(H18:H26)</f>
        <v>220000000</v>
      </c>
      <c r="I27" s="26"/>
    </row>
    <row r="28" spans="1:9" ht="16.5" thickBot="1" x14ac:dyDescent="0.3"/>
    <row r="29" spans="1:9" x14ac:dyDescent="0.25">
      <c r="A29" s="11" t="s">
        <v>20</v>
      </c>
      <c r="B29" s="2"/>
      <c r="C29" s="14" t="s">
        <v>2</v>
      </c>
      <c r="D29" s="2"/>
      <c r="E29" s="14" t="s">
        <v>3</v>
      </c>
      <c r="F29" s="2"/>
      <c r="G29" s="15" t="s">
        <v>4</v>
      </c>
      <c r="H29" s="16" t="s">
        <v>5</v>
      </c>
      <c r="I29" s="17"/>
    </row>
    <row r="30" spans="1:9" x14ac:dyDescent="0.25">
      <c r="A30" s="18"/>
      <c r="B30" s="19"/>
      <c r="C30" s="20"/>
      <c r="D30" s="19"/>
      <c r="E30" s="20"/>
      <c r="F30" s="19"/>
      <c r="G30" s="21"/>
      <c r="H30" s="22"/>
      <c r="I30" s="21"/>
    </row>
    <row r="31" spans="1:9" x14ac:dyDescent="0.25">
      <c r="A31" s="18" t="s">
        <v>9</v>
      </c>
      <c r="B31" s="12"/>
      <c r="C31" s="23">
        <f>C5+C18</f>
        <v>8444772</v>
      </c>
      <c r="D31" s="13"/>
      <c r="E31" s="23">
        <f>E5+E18</f>
        <v>16838013</v>
      </c>
      <c r="F31" s="13"/>
      <c r="G31" s="23">
        <f>G5+G18</f>
        <v>8385301</v>
      </c>
      <c r="H31" s="25">
        <f>C31+E31+G31</f>
        <v>33668086</v>
      </c>
      <c r="I31" s="24"/>
    </row>
    <row r="32" spans="1:9" x14ac:dyDescent="0.25">
      <c r="A32" s="18" t="s">
        <v>10</v>
      </c>
      <c r="B32" s="12"/>
      <c r="C32" s="23">
        <f t="shared" ref="C32:E39" si="8">C6+C19</f>
        <v>15394316</v>
      </c>
      <c r="D32" s="13"/>
      <c r="E32" s="23">
        <f t="shared" si="8"/>
        <v>30671532</v>
      </c>
      <c r="F32" s="13"/>
      <c r="G32" s="23">
        <f t="shared" ref="G32:G39" si="9">G6+G19</f>
        <v>15291743</v>
      </c>
      <c r="H32" s="25">
        <f t="shared" ref="H32:H39" si="10">C32+E32+G32</f>
        <v>61357591</v>
      </c>
      <c r="I32" s="24"/>
    </row>
    <row r="33" spans="1:9" x14ac:dyDescent="0.25">
      <c r="A33" s="18" t="s">
        <v>11</v>
      </c>
      <c r="B33" s="12"/>
      <c r="C33" s="23">
        <f t="shared" si="8"/>
        <v>47741386</v>
      </c>
      <c r="D33" s="13"/>
      <c r="E33" s="23">
        <f t="shared" si="8"/>
        <v>95257217</v>
      </c>
      <c r="F33" s="13"/>
      <c r="G33" s="23">
        <f t="shared" si="9"/>
        <v>47549053</v>
      </c>
      <c r="H33" s="25">
        <f t="shared" si="10"/>
        <v>190547656</v>
      </c>
      <c r="I33" s="24"/>
    </row>
    <row r="34" spans="1:9" x14ac:dyDescent="0.25">
      <c r="A34" s="18" t="s">
        <v>12</v>
      </c>
      <c r="B34" s="12"/>
      <c r="C34" s="23">
        <f t="shared" si="8"/>
        <v>42275024</v>
      </c>
      <c r="D34" s="13"/>
      <c r="E34" s="23">
        <f t="shared" si="8"/>
        <v>84474187</v>
      </c>
      <c r="F34" s="13"/>
      <c r="G34" s="23">
        <f t="shared" si="9"/>
        <v>42198230</v>
      </c>
      <c r="H34" s="25">
        <f t="shared" si="10"/>
        <v>168947441</v>
      </c>
      <c r="I34" s="24"/>
    </row>
    <row r="35" spans="1:9" x14ac:dyDescent="0.25">
      <c r="A35" s="18" t="s">
        <v>13</v>
      </c>
      <c r="B35" s="12"/>
      <c r="C35" s="23">
        <f t="shared" si="8"/>
        <v>15201812</v>
      </c>
      <c r="D35" s="13"/>
      <c r="E35" s="23">
        <f t="shared" si="8"/>
        <v>30388088</v>
      </c>
      <c r="F35" s="13"/>
      <c r="G35" s="23">
        <f t="shared" si="9"/>
        <v>15172066</v>
      </c>
      <c r="H35" s="25">
        <f t="shared" si="10"/>
        <v>60761966</v>
      </c>
      <c r="I35" s="24"/>
    </row>
    <row r="36" spans="1:9" x14ac:dyDescent="0.25">
      <c r="A36" s="18" t="s">
        <v>14</v>
      </c>
      <c r="B36" s="12"/>
      <c r="C36" s="23">
        <f t="shared" si="8"/>
        <v>33550300</v>
      </c>
      <c r="D36" s="13"/>
      <c r="E36" s="23">
        <f t="shared" si="8"/>
        <v>66979272</v>
      </c>
      <c r="F36" s="13"/>
      <c r="G36" s="23">
        <f t="shared" si="9"/>
        <v>33410689</v>
      </c>
      <c r="H36" s="25">
        <f t="shared" si="10"/>
        <v>133940261</v>
      </c>
      <c r="I36" s="24"/>
    </row>
    <row r="37" spans="1:9" x14ac:dyDescent="0.25">
      <c r="A37" s="18" t="s">
        <v>15</v>
      </c>
      <c r="B37" s="12"/>
      <c r="C37" s="23">
        <f t="shared" si="8"/>
        <v>20211400</v>
      </c>
      <c r="D37" s="13"/>
      <c r="E37" s="23">
        <f t="shared" si="8"/>
        <v>40410174</v>
      </c>
      <c r="F37" s="13"/>
      <c r="G37" s="23">
        <f t="shared" si="9"/>
        <v>20177693</v>
      </c>
      <c r="H37" s="25">
        <f t="shared" si="10"/>
        <v>80799267</v>
      </c>
      <c r="I37" s="24"/>
    </row>
    <row r="38" spans="1:9" x14ac:dyDescent="0.25">
      <c r="A38" s="18" t="s">
        <v>16</v>
      </c>
      <c r="B38" s="12"/>
      <c r="C38" s="23">
        <f t="shared" si="8"/>
        <v>10737866</v>
      </c>
      <c r="D38" s="13"/>
      <c r="E38" s="23">
        <f t="shared" si="8"/>
        <v>21531728</v>
      </c>
      <c r="F38" s="13"/>
      <c r="G38" s="23">
        <f t="shared" si="9"/>
        <v>10763832</v>
      </c>
      <c r="H38" s="25">
        <f t="shared" si="10"/>
        <v>43033426</v>
      </c>
      <c r="I38" s="24"/>
    </row>
    <row r="39" spans="1:9" x14ac:dyDescent="0.25">
      <c r="A39" s="18" t="s">
        <v>17</v>
      </c>
      <c r="B39" s="12"/>
      <c r="C39" s="23">
        <f t="shared" si="8"/>
        <v>56443124</v>
      </c>
      <c r="D39" s="13"/>
      <c r="E39" s="23">
        <f t="shared" si="8"/>
        <v>113449789</v>
      </c>
      <c r="F39" s="13"/>
      <c r="G39" s="23">
        <f t="shared" si="9"/>
        <v>57051393</v>
      </c>
      <c r="H39" s="25">
        <f t="shared" si="10"/>
        <v>226944306</v>
      </c>
      <c r="I39" s="24"/>
    </row>
    <row r="40" spans="1:9" ht="16.5" thickBot="1" x14ac:dyDescent="0.3">
      <c r="A40" s="6" t="s">
        <v>18</v>
      </c>
      <c r="B40" s="7"/>
      <c r="C40" s="8">
        <f>SUM(C31:C39)</f>
        <v>250000000</v>
      </c>
      <c r="D40" s="9"/>
      <c r="E40" s="8">
        <f>SUM(E31:E39)</f>
        <v>500000000</v>
      </c>
      <c r="F40" s="9"/>
      <c r="G40" s="8">
        <f>SUM(G31:G39)</f>
        <v>250000000</v>
      </c>
      <c r="H40" s="5">
        <f>SUM(H31:H39)</f>
        <v>1000000000</v>
      </c>
      <c r="I40" s="26"/>
    </row>
    <row r="41" spans="1:9" ht="16.5" thickBot="1" x14ac:dyDescent="0.3"/>
    <row r="42" spans="1:9" x14ac:dyDescent="0.25">
      <c r="A42" s="1" t="s">
        <v>21</v>
      </c>
      <c r="B42" s="2" t="s">
        <v>1</v>
      </c>
      <c r="C42" s="14" t="s">
        <v>22</v>
      </c>
    </row>
    <row r="43" spans="1:9" x14ac:dyDescent="0.25">
      <c r="A43" s="18"/>
      <c r="B43" s="19" t="s">
        <v>6</v>
      </c>
      <c r="C43" s="20"/>
    </row>
    <row r="44" spans="1:9" x14ac:dyDescent="0.25">
      <c r="A44" s="18" t="s">
        <v>9</v>
      </c>
      <c r="B44" s="12">
        <v>3.315267671670636E-2</v>
      </c>
      <c r="C44" s="23">
        <f>ROUND(C$53*B44,0)</f>
        <v>16576338</v>
      </c>
    </row>
    <row r="45" spans="1:9" x14ac:dyDescent="0.25">
      <c r="A45" s="18" t="s">
        <v>10</v>
      </c>
      <c r="B45" s="12">
        <v>6.2586235103420512E-2</v>
      </c>
      <c r="C45" s="23">
        <f t="shared" ref="C45:C51" si="11">ROUND(C$53*B45,0)</f>
        <v>31293118</v>
      </c>
    </row>
    <row r="46" spans="1:9" x14ac:dyDescent="0.25">
      <c r="A46" s="18" t="s">
        <v>11</v>
      </c>
      <c r="B46" s="12">
        <v>0.1889814683300087</v>
      </c>
      <c r="C46" s="23">
        <f t="shared" si="11"/>
        <v>94490734</v>
      </c>
    </row>
    <row r="47" spans="1:9" x14ac:dyDescent="0.25">
      <c r="A47" s="18" t="s">
        <v>12</v>
      </c>
      <c r="B47" s="12">
        <v>0.16743601865544255</v>
      </c>
      <c r="C47" s="23">
        <f t="shared" si="11"/>
        <v>83718009</v>
      </c>
    </row>
    <row r="48" spans="1:9" x14ac:dyDescent="0.25">
      <c r="A48" s="18" t="s">
        <v>13</v>
      </c>
      <c r="B48" s="12">
        <v>6.2445189378090668E-2</v>
      </c>
      <c r="C48" s="23">
        <f t="shared" si="11"/>
        <v>31222595</v>
      </c>
    </row>
    <row r="49" spans="1:4" x14ac:dyDescent="0.25">
      <c r="A49" s="18" t="s">
        <v>14</v>
      </c>
      <c r="B49" s="12">
        <v>0.13905282184417617</v>
      </c>
      <c r="C49" s="23">
        <f t="shared" si="11"/>
        <v>69526411</v>
      </c>
    </row>
    <row r="50" spans="1:4" x14ac:dyDescent="0.25">
      <c r="A50" s="18" t="s">
        <v>15</v>
      </c>
      <c r="B50" s="12">
        <v>8.4750767692519435E-2</v>
      </c>
      <c r="C50" s="23">
        <f t="shared" si="11"/>
        <v>42375384</v>
      </c>
    </row>
    <row r="51" spans="1:4" x14ac:dyDescent="0.25">
      <c r="A51" s="18" t="s">
        <v>16</v>
      </c>
      <c r="B51" s="12">
        <v>4.4630080080305848E-2</v>
      </c>
      <c r="C51" s="23">
        <f t="shared" si="11"/>
        <v>22315040</v>
      </c>
    </row>
    <row r="52" spans="1:4" x14ac:dyDescent="0.25">
      <c r="A52" s="18" t="s">
        <v>17</v>
      </c>
      <c r="B52" s="12">
        <v>0.21696474219932974</v>
      </c>
      <c r="C52" s="23">
        <f>C53-SUM(C44:C51)</f>
        <v>108482371</v>
      </c>
    </row>
    <row r="53" spans="1:4" ht="16.5" thickBot="1" x14ac:dyDescent="0.3">
      <c r="A53" s="6" t="s">
        <v>18</v>
      </c>
      <c r="B53" s="7">
        <f>SUM(B44:B52)</f>
        <v>1</v>
      </c>
      <c r="C53" s="8">
        <v>500000000</v>
      </c>
      <c r="D53" s="24"/>
    </row>
  </sheetData>
  <pageMargins left="0.70866141732283472" right="0.70866141732283472" top="0.78740157480314965" bottom="0.78740157480314965" header="0.31496062992125984" footer="0.31496062992125984"/>
  <pageSetup paperSize="9" scale="7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21626-C2BF-42FD-B003-C0CF45CFE8FB}">
  <sheetPr>
    <pageSetUpPr fitToPage="1"/>
  </sheetPr>
  <dimension ref="A2:J48"/>
  <sheetViews>
    <sheetView workbookViewId="0"/>
  </sheetViews>
  <sheetFormatPr baseColWidth="10" defaultRowHeight="15.75" x14ac:dyDescent="0.25"/>
  <cols>
    <col min="1" max="16384" width="11" style="141"/>
  </cols>
  <sheetData>
    <row r="2" spans="1:8" x14ac:dyDescent="0.25">
      <c r="A2" s="30" t="s">
        <v>25</v>
      </c>
      <c r="B2" s="31"/>
      <c r="C2" s="31"/>
      <c r="D2" s="31"/>
      <c r="E2" s="31"/>
      <c r="F2" s="31"/>
      <c r="G2" s="31"/>
      <c r="H2" s="32"/>
    </row>
    <row r="3" spans="1:8" x14ac:dyDescent="0.25">
      <c r="A3" s="33"/>
      <c r="B3" s="4"/>
      <c r="E3" s="4"/>
      <c r="H3" s="34"/>
    </row>
    <row r="4" spans="1:8" x14ac:dyDescent="0.25">
      <c r="A4" s="35"/>
      <c r="B4" s="30" t="s">
        <v>26</v>
      </c>
      <c r="C4" s="31"/>
      <c r="D4" s="32"/>
      <c r="E4" s="30" t="s">
        <v>27</v>
      </c>
      <c r="F4" s="31"/>
      <c r="G4" s="32"/>
      <c r="H4" s="35"/>
    </row>
    <row r="5" spans="1:8" x14ac:dyDescent="0.25">
      <c r="A5" s="36"/>
      <c r="B5" s="19" t="s">
        <v>28</v>
      </c>
      <c r="C5" s="21" t="s">
        <v>29</v>
      </c>
      <c r="D5" s="37" t="s">
        <v>18</v>
      </c>
      <c r="E5" s="19" t="s">
        <v>28</v>
      </c>
      <c r="F5" s="21" t="s">
        <v>29</v>
      </c>
      <c r="G5" s="37" t="s">
        <v>18</v>
      </c>
      <c r="H5" s="38" t="s">
        <v>30</v>
      </c>
    </row>
    <row r="6" spans="1:8" x14ac:dyDescent="0.25">
      <c r="A6" s="36" t="s">
        <v>9</v>
      </c>
      <c r="B6" s="39">
        <v>6.464772</v>
      </c>
      <c r="C6" s="40">
        <v>1.98</v>
      </c>
      <c r="D6" s="41">
        <f>B6+C6</f>
        <v>8.4447720000000004</v>
      </c>
      <c r="E6" s="40">
        <v>5.8754650000000002</v>
      </c>
      <c r="F6" s="40">
        <v>0.59556799999999999</v>
      </c>
      <c r="G6" s="41">
        <f>E6+F6</f>
        <v>6.4710330000000003</v>
      </c>
      <c r="H6" s="42">
        <f>MIN(G6/D6,1)</f>
        <v>0.7662768159992952</v>
      </c>
    </row>
    <row r="7" spans="1:8" x14ac:dyDescent="0.25">
      <c r="A7" s="36" t="s">
        <v>10</v>
      </c>
      <c r="B7" s="39">
        <v>12.204316</v>
      </c>
      <c r="C7" s="40">
        <v>3.19</v>
      </c>
      <c r="D7" s="41">
        <f t="shared" ref="D7:D14" si="0">B7+C7</f>
        <v>15.394316</v>
      </c>
      <c r="E7" s="40">
        <v>11.4925</v>
      </c>
      <c r="F7" s="40">
        <v>3.1885432000000002</v>
      </c>
      <c r="G7" s="41">
        <f t="shared" ref="G7:G13" si="1">E7+F7</f>
        <v>14.6810432</v>
      </c>
      <c r="H7" s="42">
        <f t="shared" ref="H7:H15" si="2">MIN(G7/D7,1)</f>
        <v>0.95366648313572355</v>
      </c>
    </row>
    <row r="8" spans="1:8" x14ac:dyDescent="0.25">
      <c r="A8" s="36" t="s">
        <v>11</v>
      </c>
      <c r="B8" s="39">
        <v>36.851385999999998</v>
      </c>
      <c r="C8" s="40">
        <v>10.89</v>
      </c>
      <c r="D8" s="43">
        <f t="shared" si="0"/>
        <v>47.741385999999999</v>
      </c>
      <c r="E8" s="39">
        <v>31.568399469999999</v>
      </c>
      <c r="F8" s="44">
        <v>8.5238029999999991</v>
      </c>
      <c r="G8" s="41">
        <f t="shared" si="1"/>
        <v>40.092202469999997</v>
      </c>
      <c r="H8" s="42">
        <f t="shared" si="2"/>
        <v>0.83977877119026245</v>
      </c>
    </row>
    <row r="9" spans="1:8" x14ac:dyDescent="0.25">
      <c r="A9" s="36" t="s">
        <v>12</v>
      </c>
      <c r="B9" s="39">
        <v>32.650024000000002</v>
      </c>
      <c r="C9" s="40">
        <v>9.625</v>
      </c>
      <c r="D9" s="41">
        <f t="shared" si="0"/>
        <v>42.275024000000002</v>
      </c>
      <c r="E9" s="39">
        <v>0</v>
      </c>
      <c r="F9" s="40">
        <v>5.0597099999999999</v>
      </c>
      <c r="G9" s="41">
        <f t="shared" si="1"/>
        <v>5.0597099999999999</v>
      </c>
      <c r="H9" s="42">
        <f t="shared" si="2"/>
        <v>0.11968556185798972</v>
      </c>
    </row>
    <row r="10" spans="1:8" x14ac:dyDescent="0.25">
      <c r="A10" s="36" t="s">
        <v>13</v>
      </c>
      <c r="B10" s="39">
        <v>12.176812</v>
      </c>
      <c r="C10" s="40">
        <v>3.0249999999999999</v>
      </c>
      <c r="D10" s="41">
        <f t="shared" si="0"/>
        <v>15.201812</v>
      </c>
      <c r="E10" s="39">
        <v>11.6532</v>
      </c>
      <c r="F10" s="40">
        <v>0.47084725999999999</v>
      </c>
      <c r="G10" s="41">
        <f t="shared" si="1"/>
        <v>12.124047259999999</v>
      </c>
      <c r="H10" s="42">
        <f t="shared" si="2"/>
        <v>0.7975396130408664</v>
      </c>
    </row>
    <row r="11" spans="1:8" x14ac:dyDescent="0.25">
      <c r="A11" s="36" t="s">
        <v>14</v>
      </c>
      <c r="B11" s="39">
        <v>27.115300000000001</v>
      </c>
      <c r="C11" s="40">
        <v>6.4349999999999996</v>
      </c>
      <c r="D11" s="41">
        <f t="shared" si="0"/>
        <v>33.5503</v>
      </c>
      <c r="E11" s="39">
        <v>15.249305980000001</v>
      </c>
      <c r="F11" s="40">
        <v>5.8232843299999999</v>
      </c>
      <c r="G11" s="41">
        <f t="shared" si="1"/>
        <v>21.072590310000002</v>
      </c>
      <c r="H11" s="42">
        <f t="shared" si="2"/>
        <v>0.62808947490782507</v>
      </c>
    </row>
    <row r="12" spans="1:8" x14ac:dyDescent="0.25">
      <c r="A12" s="36" t="s">
        <v>15</v>
      </c>
      <c r="B12" s="39">
        <v>16.526399999999999</v>
      </c>
      <c r="C12" s="40">
        <v>3.6850000000000001</v>
      </c>
      <c r="D12" s="41">
        <f t="shared" si="0"/>
        <v>20.211399999999998</v>
      </c>
      <c r="E12" s="39">
        <v>16.393439999999998</v>
      </c>
      <c r="F12" s="40">
        <v>1.0617726500000002</v>
      </c>
      <c r="G12" s="41">
        <f t="shared" si="1"/>
        <v>17.45521265</v>
      </c>
      <c r="H12" s="42">
        <f t="shared" si="2"/>
        <v>0.86363204181798403</v>
      </c>
    </row>
    <row r="13" spans="1:8" x14ac:dyDescent="0.25">
      <c r="A13" s="36" t="s">
        <v>16</v>
      </c>
      <c r="B13" s="39">
        <v>8.7028660000000002</v>
      </c>
      <c r="C13" s="40">
        <v>2.0350000000000001</v>
      </c>
      <c r="D13" s="41">
        <f t="shared" si="0"/>
        <v>10.737866</v>
      </c>
      <c r="E13" s="39">
        <v>7.1393000000000004</v>
      </c>
      <c r="F13" s="40">
        <v>0.36</v>
      </c>
      <c r="G13" s="41">
        <f t="shared" si="1"/>
        <v>7.4993000000000007</v>
      </c>
      <c r="H13" s="42">
        <f t="shared" si="2"/>
        <v>0.69839761457257898</v>
      </c>
    </row>
    <row r="14" spans="1:8" x14ac:dyDescent="0.25">
      <c r="A14" s="36" t="s">
        <v>72</v>
      </c>
      <c r="B14" s="39">
        <v>42.308123999999999</v>
      </c>
      <c r="C14" s="40">
        <v>14.135</v>
      </c>
      <c r="D14" s="41">
        <f t="shared" si="0"/>
        <v>56.443123999999997</v>
      </c>
      <c r="E14" s="40">
        <v>21.154062</v>
      </c>
      <c r="F14" s="40">
        <v>9.4748829299999997</v>
      </c>
      <c r="G14" s="41">
        <f>E14+F14</f>
        <v>30.628944929999999</v>
      </c>
      <c r="H14" s="42">
        <f t="shared" si="2"/>
        <v>0.54265148275634068</v>
      </c>
    </row>
    <row r="15" spans="1:8" x14ac:dyDescent="0.25">
      <c r="A15" s="45" t="s">
        <v>18</v>
      </c>
      <c r="B15" s="46">
        <f t="shared" ref="B15:G15" si="3">SUM(B6:B14)</f>
        <v>195</v>
      </c>
      <c r="C15" s="47">
        <f t="shared" si="3"/>
        <v>55.000000000000007</v>
      </c>
      <c r="D15" s="48">
        <f t="shared" si="3"/>
        <v>250</v>
      </c>
      <c r="E15" s="46">
        <f t="shared" si="3"/>
        <v>120.52567245</v>
      </c>
      <c r="F15" s="47">
        <f t="shared" si="3"/>
        <v>34.558411370000002</v>
      </c>
      <c r="G15" s="48">
        <f t="shared" si="3"/>
        <v>155.08408381999999</v>
      </c>
      <c r="H15" s="49">
        <f t="shared" si="2"/>
        <v>0.62033633527999998</v>
      </c>
    </row>
    <row r="17" spans="1:8" x14ac:dyDescent="0.25">
      <c r="A17" s="30" t="s">
        <v>31</v>
      </c>
      <c r="B17" s="31"/>
      <c r="C17" s="31"/>
      <c r="D17" s="31"/>
      <c r="E17" s="31"/>
      <c r="F17" s="31"/>
      <c r="G17" s="31"/>
      <c r="H17" s="32"/>
    </row>
    <row r="18" spans="1:8" x14ac:dyDescent="0.25">
      <c r="A18" s="33"/>
      <c r="B18" s="4"/>
      <c r="E18" s="4"/>
      <c r="H18" s="34"/>
    </row>
    <row r="19" spans="1:8" x14ac:dyDescent="0.25">
      <c r="A19" s="35"/>
      <c r="B19" s="30" t="s">
        <v>26</v>
      </c>
      <c r="C19" s="31"/>
      <c r="D19" s="32"/>
      <c r="E19" s="30" t="s">
        <v>27</v>
      </c>
      <c r="F19" s="31"/>
      <c r="G19" s="32"/>
      <c r="H19" s="35"/>
    </row>
    <row r="20" spans="1:8" x14ac:dyDescent="0.25">
      <c r="A20" s="36"/>
      <c r="B20" s="19" t="s">
        <v>28</v>
      </c>
      <c r="C20" s="21" t="s">
        <v>29</v>
      </c>
      <c r="D20" s="37" t="s">
        <v>18</v>
      </c>
      <c r="E20" s="19" t="s">
        <v>28</v>
      </c>
      <c r="F20" s="21" t="s">
        <v>29</v>
      </c>
      <c r="G20" s="37" t="s">
        <v>18</v>
      </c>
      <c r="H20" s="38" t="s">
        <v>74</v>
      </c>
    </row>
    <row r="21" spans="1:8" x14ac:dyDescent="0.25">
      <c r="A21" s="36" t="s">
        <v>9</v>
      </c>
      <c r="B21" s="39">
        <v>12.878012999999999</v>
      </c>
      <c r="C21" s="40">
        <v>3.96</v>
      </c>
      <c r="D21" s="41">
        <f>B21+C21</f>
        <v>16.838013</v>
      </c>
      <c r="E21" s="40">
        <v>9.4071269999999991</v>
      </c>
      <c r="F21" s="40">
        <v>0</v>
      </c>
      <c r="G21" s="41">
        <f>E21+F21</f>
        <v>9.4071269999999991</v>
      </c>
      <c r="H21" s="42">
        <f>G21/D21</f>
        <v>0.55868391359479286</v>
      </c>
    </row>
    <row r="22" spans="1:8" x14ac:dyDescent="0.25">
      <c r="A22" s="36" t="s">
        <v>10</v>
      </c>
      <c r="B22" s="39">
        <v>24.291532</v>
      </c>
      <c r="C22" s="40">
        <v>6.38</v>
      </c>
      <c r="D22" s="41">
        <f t="shared" ref="D22:D29" si="4">B22+C22</f>
        <v>30.671531999999999</v>
      </c>
      <c r="E22" s="40">
        <v>24.568380000000001</v>
      </c>
      <c r="F22" s="40">
        <v>6.5729252599999999</v>
      </c>
      <c r="G22" s="41">
        <f t="shared" ref="G22:G29" si="5">E22+F22</f>
        <v>31.141305260000003</v>
      </c>
      <c r="H22" s="42">
        <f t="shared" ref="H22:H30" si="6">G22/D22</f>
        <v>1.0153162633024004</v>
      </c>
    </row>
    <row r="23" spans="1:8" x14ac:dyDescent="0.25">
      <c r="A23" s="36" t="s">
        <v>11</v>
      </c>
      <c r="B23" s="39">
        <v>73.477216999999996</v>
      </c>
      <c r="C23" s="40">
        <v>21.78</v>
      </c>
      <c r="D23" s="41">
        <f t="shared" si="4"/>
        <v>95.257216999999997</v>
      </c>
      <c r="E23" s="40">
        <v>65.34250655999999</v>
      </c>
      <c r="F23" s="40">
        <v>24.146197000000001</v>
      </c>
      <c r="G23" s="41">
        <f t="shared" si="5"/>
        <v>89.48870355999999</v>
      </c>
      <c r="H23" s="42">
        <f t="shared" si="6"/>
        <v>0.93944276747031141</v>
      </c>
    </row>
    <row r="24" spans="1:8" x14ac:dyDescent="0.25">
      <c r="A24" s="36" t="s">
        <v>12</v>
      </c>
      <c r="B24" s="39">
        <v>65.224187000000001</v>
      </c>
      <c r="C24" s="40">
        <v>19.25</v>
      </c>
      <c r="D24" s="41">
        <f t="shared" si="4"/>
        <v>84.474187000000001</v>
      </c>
      <c r="E24" s="39">
        <v>0</v>
      </c>
      <c r="F24" s="40">
        <v>8.8881650000000008</v>
      </c>
      <c r="G24" s="41">
        <f t="shared" si="5"/>
        <v>8.8881650000000008</v>
      </c>
      <c r="H24" s="42">
        <f t="shared" si="6"/>
        <v>0.10521752639063577</v>
      </c>
    </row>
    <row r="25" spans="1:8" x14ac:dyDescent="0.25">
      <c r="A25" s="36" t="s">
        <v>13</v>
      </c>
      <c r="B25" s="39">
        <v>24.338087999999999</v>
      </c>
      <c r="C25" s="40">
        <v>6.05</v>
      </c>
      <c r="D25" s="41">
        <f t="shared" si="4"/>
        <v>30.388088</v>
      </c>
      <c r="E25" s="39">
        <v>19.637900000000002</v>
      </c>
      <c r="F25" s="40">
        <v>5.18828406</v>
      </c>
      <c r="G25" s="41">
        <f t="shared" si="5"/>
        <v>24.826184060000003</v>
      </c>
      <c r="H25" s="42">
        <f t="shared" si="6"/>
        <v>0.81697091505066077</v>
      </c>
    </row>
    <row r="26" spans="1:8" x14ac:dyDescent="0.25">
      <c r="A26" s="36" t="s">
        <v>14</v>
      </c>
      <c r="B26" s="39">
        <v>54.109271999999997</v>
      </c>
      <c r="C26" s="40">
        <v>12.87</v>
      </c>
      <c r="D26" s="41">
        <f t="shared" si="4"/>
        <v>66.979271999999995</v>
      </c>
      <c r="E26" s="40">
        <v>47.32768093</v>
      </c>
      <c r="F26" s="40">
        <v>20.118723200000002</v>
      </c>
      <c r="G26" s="41">
        <f t="shared" si="5"/>
        <v>67.446404130000005</v>
      </c>
      <c r="H26" s="42">
        <f t="shared" si="6"/>
        <v>1.0069742789978369</v>
      </c>
    </row>
    <row r="27" spans="1:8" x14ac:dyDescent="0.25">
      <c r="A27" s="36" t="s">
        <v>15</v>
      </c>
      <c r="B27" s="39">
        <v>33.040174</v>
      </c>
      <c r="C27" s="40">
        <v>7.37</v>
      </c>
      <c r="D27" s="41">
        <f t="shared" si="4"/>
        <v>40.410173999999998</v>
      </c>
      <c r="E27" s="50">
        <v>32.98263</v>
      </c>
      <c r="F27" s="50">
        <v>2.8614999999999999</v>
      </c>
      <c r="G27" s="41">
        <f t="shared" si="5"/>
        <v>35.84413</v>
      </c>
      <c r="H27" s="42">
        <f t="shared" si="6"/>
        <v>0.88700756398623781</v>
      </c>
    </row>
    <row r="28" spans="1:8" x14ac:dyDescent="0.25">
      <c r="A28" s="36" t="s">
        <v>16</v>
      </c>
      <c r="B28" s="39">
        <v>17.461728000000001</v>
      </c>
      <c r="C28" s="40">
        <v>4.07</v>
      </c>
      <c r="D28" s="41">
        <f t="shared" si="4"/>
        <v>21.531728000000001</v>
      </c>
      <c r="E28" s="40">
        <v>17.571999999999999</v>
      </c>
      <c r="F28" s="40">
        <v>4.7919999999999998</v>
      </c>
      <c r="G28" s="41">
        <f t="shared" si="5"/>
        <v>22.363999999999997</v>
      </c>
      <c r="H28" s="42">
        <f t="shared" si="6"/>
        <v>1.0386532841209957</v>
      </c>
    </row>
    <row r="29" spans="1:8" x14ac:dyDescent="0.25">
      <c r="A29" s="36" t="s">
        <v>17</v>
      </c>
      <c r="B29" s="39">
        <v>85.179789</v>
      </c>
      <c r="C29" s="40">
        <v>28.27</v>
      </c>
      <c r="D29" s="41">
        <f t="shared" si="4"/>
        <v>113.449789</v>
      </c>
      <c r="E29" s="40">
        <v>50.398947999999997</v>
      </c>
      <c r="F29" s="40">
        <v>32.930117070000001</v>
      </c>
      <c r="G29" s="41">
        <f t="shared" si="5"/>
        <v>83.329065069999999</v>
      </c>
      <c r="H29" s="42">
        <f t="shared" si="6"/>
        <v>0.73450171925837604</v>
      </c>
    </row>
    <row r="30" spans="1:8" x14ac:dyDescent="0.25">
      <c r="A30" s="45" t="s">
        <v>18</v>
      </c>
      <c r="B30" s="46">
        <f t="shared" ref="B30:G30" si="7">SUM(B21:B29)</f>
        <v>390</v>
      </c>
      <c r="C30" s="47">
        <f t="shared" si="7"/>
        <v>110.00000000000001</v>
      </c>
      <c r="D30" s="48">
        <f>SUM(D21:D29)</f>
        <v>499.99999999999994</v>
      </c>
      <c r="E30" s="46">
        <f t="shared" si="7"/>
        <v>267.23717248999998</v>
      </c>
      <c r="F30" s="47">
        <f t="shared" si="7"/>
        <v>105.49791159</v>
      </c>
      <c r="G30" s="48">
        <f t="shared" si="7"/>
        <v>372.73508408000004</v>
      </c>
      <c r="H30" s="49">
        <f t="shared" si="6"/>
        <v>0.74547016816000011</v>
      </c>
    </row>
    <row r="32" spans="1:8" x14ac:dyDescent="0.25">
      <c r="A32" s="30" t="s">
        <v>75</v>
      </c>
      <c r="B32" s="31"/>
      <c r="C32" s="31"/>
      <c r="D32" s="31"/>
      <c r="E32" s="31"/>
      <c r="F32" s="31"/>
      <c r="G32" s="31"/>
      <c r="H32" s="32"/>
    </row>
    <row r="33" spans="1:10" x14ac:dyDescent="0.25">
      <c r="A33" s="33"/>
      <c r="B33" s="4"/>
      <c r="E33" s="4"/>
      <c r="H33" s="34"/>
    </row>
    <row r="34" spans="1:10" x14ac:dyDescent="0.25">
      <c r="A34" s="35"/>
      <c r="B34" s="30" t="s">
        <v>26</v>
      </c>
      <c r="C34" s="31"/>
      <c r="D34" s="32"/>
      <c r="E34" s="30" t="s">
        <v>67</v>
      </c>
      <c r="F34" s="31"/>
      <c r="G34" s="32"/>
      <c r="H34" s="35"/>
    </row>
    <row r="35" spans="1:10" x14ac:dyDescent="0.25">
      <c r="A35" s="36"/>
      <c r="B35" s="19" t="s">
        <v>28</v>
      </c>
      <c r="C35" s="21" t="s">
        <v>29</v>
      </c>
      <c r="D35" s="37" t="s">
        <v>18</v>
      </c>
      <c r="E35" s="19" t="s">
        <v>28</v>
      </c>
      <c r="F35" s="21" t="s">
        <v>29</v>
      </c>
      <c r="G35" s="37" t="s">
        <v>18</v>
      </c>
      <c r="H35" s="38" t="s">
        <v>74</v>
      </c>
    </row>
    <row r="36" spans="1:10" x14ac:dyDescent="0.25">
      <c r="A36" s="36" t="s">
        <v>9</v>
      </c>
      <c r="B36" s="44">
        <v>6.4053009999999997</v>
      </c>
      <c r="C36" s="44">
        <v>1.98</v>
      </c>
      <c r="D36" s="41">
        <f>B36+C36</f>
        <v>8.3853010000000001</v>
      </c>
      <c r="E36" s="40">
        <v>0</v>
      </c>
      <c r="F36" s="40">
        <v>0</v>
      </c>
      <c r="G36" s="41">
        <f>E36+F36</f>
        <v>0</v>
      </c>
      <c r="H36" s="42">
        <f>G36/D36</f>
        <v>0</v>
      </c>
      <c r="J36" s="44"/>
    </row>
    <row r="37" spans="1:10" x14ac:dyDescent="0.25">
      <c r="A37" s="36" t="s">
        <v>10</v>
      </c>
      <c r="B37" s="44">
        <v>12.101743000000001</v>
      </c>
      <c r="C37" s="44">
        <v>3.19</v>
      </c>
      <c r="D37" s="41">
        <f t="shared" ref="D37:D44" si="8">B37+C37</f>
        <v>15.291743</v>
      </c>
      <c r="E37" s="40">
        <v>1.3220000000000001</v>
      </c>
      <c r="F37" s="40">
        <v>0</v>
      </c>
      <c r="G37" s="41">
        <f t="shared" ref="G37:G44" si="9">E37+F37</f>
        <v>1.3220000000000001</v>
      </c>
      <c r="H37" s="42">
        <f t="shared" ref="H37:H45" si="10">G37/D37</f>
        <v>8.6451884523562811E-2</v>
      </c>
      <c r="J37" s="44"/>
    </row>
    <row r="38" spans="1:10" x14ac:dyDescent="0.25">
      <c r="A38" s="36" t="s">
        <v>11</v>
      </c>
      <c r="B38" s="44">
        <v>36.659053</v>
      </c>
      <c r="C38" s="44">
        <v>10.89</v>
      </c>
      <c r="D38" s="41">
        <f t="shared" si="8"/>
        <v>47.549053000000001</v>
      </c>
      <c r="E38" s="40">
        <v>0</v>
      </c>
      <c r="F38" s="40">
        <v>1.9601409999999999</v>
      </c>
      <c r="G38" s="41">
        <f t="shared" si="9"/>
        <v>1.9601409999999999</v>
      </c>
      <c r="H38" s="42">
        <f t="shared" si="10"/>
        <v>4.1223554967540571E-2</v>
      </c>
      <c r="J38" s="44"/>
    </row>
    <row r="39" spans="1:10" x14ac:dyDescent="0.25">
      <c r="A39" s="36" t="s">
        <v>12</v>
      </c>
      <c r="B39" s="44">
        <v>32.573230000000002</v>
      </c>
      <c r="C39" s="44">
        <v>9.625</v>
      </c>
      <c r="D39" s="41">
        <f t="shared" si="8"/>
        <v>42.198230000000002</v>
      </c>
      <c r="E39" s="39">
        <v>0</v>
      </c>
      <c r="F39" s="40">
        <v>0.55261300000000002</v>
      </c>
      <c r="G39" s="41">
        <f t="shared" si="9"/>
        <v>0.55261300000000002</v>
      </c>
      <c r="H39" s="42">
        <f t="shared" si="10"/>
        <v>1.3095644059004371E-2</v>
      </c>
      <c r="J39" s="44"/>
    </row>
    <row r="40" spans="1:10" x14ac:dyDescent="0.25">
      <c r="A40" s="36" t="s">
        <v>13</v>
      </c>
      <c r="B40" s="44">
        <v>12.147066000000001</v>
      </c>
      <c r="C40" s="44">
        <v>3.0249999999999999</v>
      </c>
      <c r="D40" s="41">
        <f t="shared" si="8"/>
        <v>15.172066000000001</v>
      </c>
      <c r="E40" s="39">
        <v>9.248899999999999</v>
      </c>
      <c r="F40" s="40">
        <v>0</v>
      </c>
      <c r="G40" s="41">
        <f t="shared" si="9"/>
        <v>9.248899999999999</v>
      </c>
      <c r="H40" s="42">
        <f t="shared" si="10"/>
        <v>0.60960056461657885</v>
      </c>
      <c r="J40" s="44"/>
    </row>
    <row r="41" spans="1:10" x14ac:dyDescent="0.25">
      <c r="A41" s="36" t="s">
        <v>14</v>
      </c>
      <c r="B41" s="44">
        <v>26.975688999999999</v>
      </c>
      <c r="C41" s="44">
        <v>6.4349999999999996</v>
      </c>
      <c r="D41" s="41">
        <f t="shared" si="8"/>
        <v>33.410688999999998</v>
      </c>
      <c r="E41" s="50">
        <v>1.3573329299999999</v>
      </c>
      <c r="F41" s="40">
        <v>0</v>
      </c>
      <c r="G41" s="41">
        <f t="shared" si="9"/>
        <v>1.3573329299999999</v>
      </c>
      <c r="H41" s="42">
        <f t="shared" si="10"/>
        <v>4.0625709035811863E-2</v>
      </c>
      <c r="J41" s="44"/>
    </row>
    <row r="42" spans="1:10" x14ac:dyDescent="0.25">
      <c r="A42" s="36" t="s">
        <v>15</v>
      </c>
      <c r="B42" s="44">
        <v>16.492692999999999</v>
      </c>
      <c r="C42" s="44">
        <v>3.6850000000000001</v>
      </c>
      <c r="D42" s="41">
        <f t="shared" si="8"/>
        <v>20.177692999999998</v>
      </c>
      <c r="E42" s="50">
        <v>0</v>
      </c>
      <c r="F42" s="50">
        <v>0.13200000000000001</v>
      </c>
      <c r="G42" s="41">
        <f t="shared" si="9"/>
        <v>0.13200000000000001</v>
      </c>
      <c r="H42" s="42">
        <f t="shared" si="10"/>
        <v>6.5418777062372802E-3</v>
      </c>
      <c r="J42" s="44"/>
    </row>
    <row r="43" spans="1:10" x14ac:dyDescent="0.25">
      <c r="A43" s="36" t="s">
        <v>16</v>
      </c>
      <c r="B43" s="44">
        <v>8.7288320000000006</v>
      </c>
      <c r="C43" s="44">
        <v>2.0350000000000001</v>
      </c>
      <c r="D43" s="41">
        <f t="shared" si="8"/>
        <v>10.763832000000001</v>
      </c>
      <c r="E43" s="40">
        <v>2.6825000000000001</v>
      </c>
      <c r="F43" s="40">
        <v>0</v>
      </c>
      <c r="G43" s="41">
        <f t="shared" si="9"/>
        <v>2.6825000000000001</v>
      </c>
      <c r="H43" s="42">
        <f>G43/D43</f>
        <v>0.24921422036315691</v>
      </c>
      <c r="J43" s="44"/>
    </row>
    <row r="44" spans="1:10" x14ac:dyDescent="0.25">
      <c r="A44" s="36" t="s">
        <v>17</v>
      </c>
      <c r="B44" s="44">
        <v>42.916392999999999</v>
      </c>
      <c r="C44" s="44">
        <v>14.135</v>
      </c>
      <c r="D44" s="41">
        <f t="shared" si="8"/>
        <v>57.051392999999997</v>
      </c>
      <c r="E44" s="40">
        <v>0</v>
      </c>
      <c r="F44" s="40">
        <v>9.9</v>
      </c>
      <c r="G44" s="41">
        <f t="shared" si="9"/>
        <v>9.9</v>
      </c>
      <c r="H44" s="42">
        <f t="shared" si="10"/>
        <v>0.17352775242490576</v>
      </c>
      <c r="J44" s="40"/>
    </row>
    <row r="45" spans="1:10" x14ac:dyDescent="0.25">
      <c r="A45" s="45" t="s">
        <v>18</v>
      </c>
      <c r="B45" s="47">
        <f>SUM(B36:B44)</f>
        <v>195</v>
      </c>
      <c r="C45" s="47">
        <f>SUM(C36:C44)</f>
        <v>55.000000000000007</v>
      </c>
      <c r="D45" s="48">
        <f>SUM(D36:D44)</f>
        <v>250</v>
      </c>
      <c r="E45" s="46">
        <f t="shared" ref="E45:G45" si="11">SUM(E36:E44)</f>
        <v>14.610732929999998</v>
      </c>
      <c r="F45" s="47">
        <f t="shared" si="11"/>
        <v>12.544754000000001</v>
      </c>
      <c r="G45" s="48">
        <f t="shared" si="11"/>
        <v>27.155486930000002</v>
      </c>
      <c r="H45" s="49">
        <f t="shared" si="10"/>
        <v>0.10862194772000001</v>
      </c>
    </row>
    <row r="47" spans="1:10" x14ac:dyDescent="0.25">
      <c r="A47" s="141" t="s">
        <v>32</v>
      </c>
    </row>
    <row r="48" spans="1:10" x14ac:dyDescent="0.25">
      <c r="A48" s="141" t="s">
        <v>73</v>
      </c>
    </row>
  </sheetData>
  <pageMargins left="0.70866141732283472" right="0.70866141732283472" top="0.78740157480314965" bottom="0.78740157480314965" header="0.31496062992125984" footer="0.31496062992125984"/>
  <pageSetup paperSize="9" scale="7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F3945-4D2D-4BA8-B52D-66B0444C3F9C}">
  <sheetPr>
    <pageSetUpPr fitToPage="1"/>
  </sheetPr>
  <dimension ref="A1:AB67"/>
  <sheetViews>
    <sheetView workbookViewId="0">
      <selection sqref="A1:F1"/>
    </sheetView>
  </sheetViews>
  <sheetFormatPr baseColWidth="10" defaultRowHeight="15.75" x14ac:dyDescent="0.25"/>
  <cols>
    <col min="1" max="1" width="45.875" style="141" bestFit="1" customWidth="1"/>
    <col min="2" max="16384" width="11" style="141"/>
  </cols>
  <sheetData>
    <row r="1" spans="1:28" ht="16.5" customHeight="1" x14ac:dyDescent="0.3">
      <c r="A1" s="154" t="s">
        <v>71</v>
      </c>
      <c r="B1" s="155"/>
      <c r="C1" s="155"/>
      <c r="D1" s="155"/>
      <c r="E1" s="155"/>
      <c r="F1" s="155"/>
      <c r="H1" s="51"/>
      <c r="I1" s="51"/>
      <c r="K1" s="51"/>
      <c r="L1" s="51"/>
      <c r="N1" s="51"/>
      <c r="O1" s="51"/>
      <c r="Q1" s="51"/>
      <c r="R1" s="51"/>
      <c r="T1" s="51"/>
      <c r="U1" s="51"/>
      <c r="W1" s="51"/>
      <c r="X1" s="51"/>
      <c r="Z1" s="51"/>
      <c r="AA1" s="51"/>
    </row>
    <row r="2" spans="1:28" x14ac:dyDescent="0.25">
      <c r="E2" s="51"/>
      <c r="F2" s="51"/>
      <c r="H2" s="51"/>
      <c r="I2" s="51"/>
      <c r="K2" s="51"/>
      <c r="L2" s="51"/>
      <c r="N2" s="51"/>
      <c r="O2" s="51"/>
      <c r="Q2" s="51"/>
      <c r="R2" s="51"/>
      <c r="T2" s="51"/>
      <c r="U2" s="51"/>
      <c r="W2" s="51"/>
      <c r="X2" s="51"/>
      <c r="Z2" s="51"/>
      <c r="AA2" s="51"/>
    </row>
    <row r="3" spans="1:28" x14ac:dyDescent="0.25">
      <c r="E3" s="51"/>
      <c r="F3" s="51"/>
      <c r="H3" s="51"/>
      <c r="I3" s="51"/>
      <c r="K3" s="51"/>
      <c r="L3" s="51"/>
      <c r="N3" s="51"/>
      <c r="O3" s="51"/>
      <c r="Q3" s="51"/>
      <c r="R3" s="51"/>
      <c r="T3" s="51"/>
      <c r="U3" s="51"/>
      <c r="W3" s="51"/>
      <c r="X3" s="51"/>
      <c r="Z3" s="51"/>
      <c r="AA3" s="51"/>
    </row>
    <row r="4" spans="1:28" x14ac:dyDescent="0.25">
      <c r="B4" s="118" t="s">
        <v>33</v>
      </c>
      <c r="C4" s="31"/>
      <c r="D4" s="32"/>
      <c r="E4" s="118" t="s">
        <v>34</v>
      </c>
      <c r="F4" s="31"/>
      <c r="G4" s="32"/>
      <c r="H4" s="118" t="s">
        <v>35</v>
      </c>
      <c r="I4" s="31"/>
      <c r="J4" s="32"/>
      <c r="K4" s="118" t="s">
        <v>36</v>
      </c>
      <c r="L4" s="31"/>
      <c r="M4" s="32"/>
      <c r="N4" s="118" t="s">
        <v>37</v>
      </c>
      <c r="O4" s="31"/>
      <c r="P4" s="32"/>
      <c r="Q4" s="118" t="s">
        <v>38</v>
      </c>
      <c r="R4" s="31"/>
      <c r="S4" s="32"/>
      <c r="T4" s="118" t="s">
        <v>15</v>
      </c>
      <c r="U4" s="31"/>
      <c r="V4" s="32"/>
      <c r="W4" s="118" t="s">
        <v>39</v>
      </c>
      <c r="X4" s="31"/>
      <c r="Y4" s="32"/>
      <c r="Z4" s="118" t="s">
        <v>17</v>
      </c>
      <c r="AA4" s="31"/>
      <c r="AB4" s="32"/>
    </row>
    <row r="5" spans="1:28" ht="31.5" x14ac:dyDescent="0.25">
      <c r="A5" s="52" t="s">
        <v>40</v>
      </c>
      <c r="B5" s="53"/>
      <c r="C5" s="51"/>
      <c r="D5" s="54"/>
      <c r="E5" s="53"/>
      <c r="F5" s="51"/>
      <c r="G5" s="54"/>
      <c r="H5" s="53"/>
      <c r="I5" s="51"/>
      <c r="J5" s="54"/>
      <c r="K5" s="53"/>
      <c r="L5" s="51"/>
      <c r="M5" s="54"/>
      <c r="N5" s="53"/>
      <c r="O5" s="51"/>
      <c r="P5" s="54"/>
      <c r="Q5" s="53"/>
      <c r="R5" s="51"/>
      <c r="S5" s="54"/>
      <c r="T5" s="53"/>
      <c r="U5" s="51"/>
      <c r="V5" s="54"/>
      <c r="W5" s="53"/>
      <c r="X5" s="51"/>
      <c r="Y5" s="54"/>
      <c r="Z5" s="53"/>
      <c r="AA5" s="51"/>
      <c r="AB5" s="54"/>
    </row>
    <row r="6" spans="1:28" x14ac:dyDescent="0.25">
      <c r="A6" s="33"/>
      <c r="B6" s="53"/>
      <c r="C6" s="51"/>
      <c r="D6" s="54"/>
      <c r="E6" s="53"/>
      <c r="F6" s="51"/>
      <c r="G6" s="54"/>
      <c r="H6" s="53"/>
      <c r="I6" s="51"/>
      <c r="J6" s="54"/>
      <c r="K6" s="53"/>
      <c r="L6" s="51"/>
      <c r="M6" s="54"/>
      <c r="N6" s="53"/>
      <c r="O6" s="51"/>
      <c r="P6" s="54"/>
      <c r="Q6" s="53"/>
      <c r="R6" s="51"/>
      <c r="S6" s="54"/>
      <c r="T6" s="53"/>
      <c r="U6" s="51"/>
      <c r="V6" s="54"/>
      <c r="W6" s="53"/>
      <c r="X6" s="51"/>
      <c r="Y6" s="54"/>
      <c r="Z6" s="53"/>
      <c r="AA6" s="51"/>
      <c r="AB6" s="54"/>
    </row>
    <row r="7" spans="1:28" x14ac:dyDescent="0.25">
      <c r="A7" s="55" t="s">
        <v>66</v>
      </c>
      <c r="B7" s="142">
        <v>2024</v>
      </c>
      <c r="C7" s="143">
        <v>2025</v>
      </c>
      <c r="D7" s="114" t="s">
        <v>53</v>
      </c>
      <c r="E7" s="142">
        <v>2024</v>
      </c>
      <c r="F7" s="143">
        <v>2025</v>
      </c>
      <c r="G7" s="114" t="s">
        <v>53</v>
      </c>
      <c r="H7" s="142">
        <v>2024</v>
      </c>
      <c r="I7" s="143">
        <v>2025</v>
      </c>
      <c r="J7" s="114" t="s">
        <v>53</v>
      </c>
      <c r="K7" s="142">
        <v>2024</v>
      </c>
      <c r="L7" s="143">
        <v>2025</v>
      </c>
      <c r="M7" s="114" t="s">
        <v>53</v>
      </c>
      <c r="N7" s="142">
        <v>2024</v>
      </c>
      <c r="O7" s="143">
        <v>2025</v>
      </c>
      <c r="P7" s="114" t="s">
        <v>53</v>
      </c>
      <c r="Q7" s="142">
        <v>2024</v>
      </c>
      <c r="R7" s="143">
        <v>2025</v>
      </c>
      <c r="S7" s="114" t="s">
        <v>53</v>
      </c>
      <c r="T7" s="142">
        <v>2024</v>
      </c>
      <c r="U7" s="143">
        <v>2025</v>
      </c>
      <c r="V7" s="114" t="s">
        <v>53</v>
      </c>
      <c r="W7" s="142">
        <v>2024</v>
      </c>
      <c r="X7" s="143">
        <v>2025</v>
      </c>
      <c r="Y7" s="114" t="s">
        <v>53</v>
      </c>
      <c r="Z7" s="142">
        <v>2024</v>
      </c>
      <c r="AA7" s="143">
        <v>2025</v>
      </c>
      <c r="AB7" s="114" t="s">
        <v>53</v>
      </c>
    </row>
    <row r="8" spans="1:28" x14ac:dyDescent="0.25">
      <c r="A8" s="33"/>
      <c r="B8" s="56"/>
      <c r="C8" s="144"/>
      <c r="D8" s="58"/>
      <c r="E8" s="56"/>
      <c r="F8" s="144"/>
      <c r="G8" s="58"/>
      <c r="H8" s="56"/>
      <c r="I8" s="144"/>
      <c r="J8" s="58"/>
      <c r="K8" s="56"/>
      <c r="L8" s="144"/>
      <c r="M8" s="58"/>
      <c r="N8" s="56"/>
      <c r="O8" s="144"/>
      <c r="P8" s="58"/>
      <c r="Q8" s="56"/>
      <c r="R8" s="144"/>
      <c r="S8" s="58"/>
      <c r="T8" s="56"/>
      <c r="U8" s="144"/>
      <c r="V8" s="58"/>
      <c r="W8" s="56"/>
      <c r="X8" s="144"/>
      <c r="Y8" s="58"/>
      <c r="Z8" s="56"/>
      <c r="AA8" s="144"/>
      <c r="AB8" s="58"/>
    </row>
    <row r="9" spans="1:28" x14ac:dyDescent="0.25">
      <c r="A9" s="55" t="s">
        <v>41</v>
      </c>
      <c r="B9" s="115"/>
      <c r="C9" s="116"/>
      <c r="D9" s="117"/>
      <c r="E9" s="59"/>
      <c r="F9" s="145"/>
      <c r="G9" s="60"/>
      <c r="H9" s="59"/>
      <c r="I9" s="145"/>
      <c r="J9" s="60"/>
      <c r="K9" s="59"/>
      <c r="L9" s="145"/>
      <c r="M9" s="60"/>
      <c r="N9" s="59"/>
      <c r="O9" s="145"/>
      <c r="P9" s="60"/>
      <c r="Q9" s="59"/>
      <c r="R9" s="145"/>
      <c r="S9" s="60"/>
      <c r="T9" s="59"/>
      <c r="U9" s="145"/>
      <c r="V9" s="60"/>
      <c r="W9" s="59"/>
      <c r="X9" s="145"/>
      <c r="Y9" s="60"/>
      <c r="Z9" s="59"/>
      <c r="AA9" s="145"/>
      <c r="AB9" s="60"/>
    </row>
    <row r="10" spans="1:28" x14ac:dyDescent="0.25">
      <c r="A10" s="61" t="s">
        <v>42</v>
      </c>
      <c r="B10" s="122">
        <v>2.273847</v>
      </c>
      <c r="C10" s="123">
        <v>5.5460779999999996</v>
      </c>
      <c r="D10" s="122">
        <v>0</v>
      </c>
      <c r="E10" s="122">
        <v>5.6524999999999999</v>
      </c>
      <c r="F10" s="123">
        <v>12.2</v>
      </c>
      <c r="G10" s="122">
        <v>0</v>
      </c>
      <c r="H10" s="122">
        <v>28.72097587</v>
      </c>
      <c r="I10" s="123">
        <v>34.723314989999992</v>
      </c>
      <c r="J10" s="122">
        <v>0</v>
      </c>
      <c r="K10" s="122">
        <v>0</v>
      </c>
      <c r="L10" s="122">
        <v>0</v>
      </c>
      <c r="M10" s="122">
        <v>0</v>
      </c>
      <c r="N10" s="122">
        <v>0</v>
      </c>
      <c r="O10" s="123">
        <v>11.355700000000001</v>
      </c>
      <c r="P10" s="122">
        <v>0</v>
      </c>
      <c r="Q10" s="122">
        <v>0</v>
      </c>
      <c r="R10" s="122">
        <v>0</v>
      </c>
      <c r="S10" s="122">
        <v>0</v>
      </c>
      <c r="T10" s="122">
        <v>8.0818399999999997</v>
      </c>
      <c r="U10" s="122">
        <v>16.447369999999999</v>
      </c>
      <c r="V10" s="122">
        <v>0</v>
      </c>
      <c r="W10" s="122">
        <v>3.3639999999999999</v>
      </c>
      <c r="X10" s="122">
        <v>10.265000000000001</v>
      </c>
      <c r="Y10" s="122">
        <v>0</v>
      </c>
      <c r="Z10" s="122">
        <v>8.8678240000000006</v>
      </c>
      <c r="AA10" s="122">
        <v>11.152458429999999</v>
      </c>
      <c r="AB10" s="122">
        <v>0</v>
      </c>
    </row>
    <row r="11" spans="1:28" x14ac:dyDescent="0.25">
      <c r="A11" s="61" t="s">
        <v>43</v>
      </c>
      <c r="B11" s="122">
        <v>0</v>
      </c>
      <c r="C11" s="122">
        <v>0</v>
      </c>
      <c r="D11" s="122">
        <v>0</v>
      </c>
      <c r="E11" s="122">
        <v>0</v>
      </c>
      <c r="F11" s="122">
        <v>0</v>
      </c>
      <c r="G11" s="122">
        <v>0</v>
      </c>
      <c r="H11" s="122">
        <v>0</v>
      </c>
      <c r="I11" s="122">
        <v>0</v>
      </c>
      <c r="J11" s="122">
        <v>0</v>
      </c>
      <c r="K11" s="122">
        <v>0</v>
      </c>
      <c r="L11" s="122">
        <v>0</v>
      </c>
      <c r="M11" s="122">
        <v>0</v>
      </c>
      <c r="N11" s="122">
        <v>0</v>
      </c>
      <c r="O11" s="122">
        <v>0</v>
      </c>
      <c r="P11" s="122">
        <v>0</v>
      </c>
      <c r="Q11" s="122">
        <v>13.011264610000001</v>
      </c>
      <c r="R11" s="122">
        <v>22.293977020000003</v>
      </c>
      <c r="S11" s="122">
        <v>1.3573329299999999</v>
      </c>
      <c r="T11" s="122">
        <v>0</v>
      </c>
      <c r="U11" s="122">
        <v>0</v>
      </c>
      <c r="V11" s="122">
        <v>0</v>
      </c>
      <c r="W11" s="122">
        <v>0</v>
      </c>
      <c r="X11" s="122">
        <v>0</v>
      </c>
      <c r="Y11" s="122">
        <v>0</v>
      </c>
      <c r="Z11" s="122">
        <v>0</v>
      </c>
      <c r="AA11" s="122">
        <v>0</v>
      </c>
      <c r="AB11" s="122">
        <v>0</v>
      </c>
    </row>
    <row r="12" spans="1:28" x14ac:dyDescent="0.25">
      <c r="A12" s="61" t="s">
        <v>44</v>
      </c>
      <c r="B12" s="122">
        <v>0</v>
      </c>
      <c r="C12" s="122">
        <v>0</v>
      </c>
      <c r="D12" s="122">
        <v>0</v>
      </c>
      <c r="E12" s="122">
        <v>0</v>
      </c>
      <c r="F12" s="122">
        <v>0</v>
      </c>
      <c r="G12" s="122">
        <v>0</v>
      </c>
      <c r="H12" s="122">
        <v>0</v>
      </c>
      <c r="I12" s="122">
        <v>0</v>
      </c>
      <c r="J12" s="122">
        <v>0</v>
      </c>
      <c r="K12" s="122">
        <v>0</v>
      </c>
      <c r="L12" s="122">
        <v>0</v>
      </c>
      <c r="M12" s="122">
        <v>0</v>
      </c>
      <c r="N12" s="122">
        <v>0</v>
      </c>
      <c r="O12" s="122">
        <v>8.2821999999999996</v>
      </c>
      <c r="P12" s="122">
        <v>0</v>
      </c>
      <c r="Q12" s="122">
        <v>0</v>
      </c>
      <c r="R12" s="122">
        <v>0</v>
      </c>
      <c r="S12" s="122">
        <v>0</v>
      </c>
      <c r="T12" s="122">
        <v>0</v>
      </c>
      <c r="U12" s="122">
        <v>0</v>
      </c>
      <c r="V12" s="122">
        <v>0</v>
      </c>
      <c r="W12" s="122">
        <v>0</v>
      </c>
      <c r="X12" s="122">
        <v>0</v>
      </c>
      <c r="Y12" s="122">
        <v>0</v>
      </c>
      <c r="Z12" s="122">
        <v>12.286238000000001</v>
      </c>
      <c r="AA12" s="122">
        <v>31.43743607</v>
      </c>
      <c r="AB12" s="122">
        <v>0</v>
      </c>
    </row>
    <row r="13" spans="1:28" x14ac:dyDescent="0.25">
      <c r="A13" s="33"/>
      <c r="B13" s="124"/>
      <c r="C13" s="146"/>
      <c r="D13" s="125"/>
      <c r="E13" s="124"/>
      <c r="F13" s="146"/>
      <c r="G13" s="125"/>
      <c r="H13" s="124"/>
      <c r="I13" s="146"/>
      <c r="J13" s="125"/>
      <c r="K13" s="124"/>
      <c r="L13" s="146"/>
      <c r="M13" s="125"/>
      <c r="N13" s="124"/>
      <c r="O13" s="146"/>
      <c r="P13" s="125"/>
      <c r="Q13" s="124"/>
      <c r="R13" s="146"/>
      <c r="S13" s="125"/>
      <c r="T13" s="124"/>
      <c r="U13" s="146"/>
      <c r="V13" s="125"/>
      <c r="W13" s="124"/>
      <c r="X13" s="146"/>
      <c r="Y13" s="125"/>
      <c r="Z13" s="124"/>
      <c r="AA13" s="146"/>
      <c r="AB13" s="125"/>
    </row>
    <row r="14" spans="1:28" x14ac:dyDescent="0.25">
      <c r="A14" s="55" t="s">
        <v>45</v>
      </c>
      <c r="B14" s="126"/>
      <c r="C14" s="147"/>
      <c r="D14" s="127"/>
      <c r="E14" s="126"/>
      <c r="F14" s="147"/>
      <c r="G14" s="127"/>
      <c r="H14" s="126"/>
      <c r="I14" s="147"/>
      <c r="J14" s="127"/>
      <c r="K14" s="126"/>
      <c r="L14" s="147"/>
      <c r="M14" s="127"/>
      <c r="N14" s="126"/>
      <c r="O14" s="147"/>
      <c r="P14" s="127"/>
      <c r="Q14" s="126"/>
      <c r="R14" s="147"/>
      <c r="S14" s="127"/>
      <c r="T14" s="126"/>
      <c r="U14" s="147"/>
      <c r="V14" s="127"/>
      <c r="W14" s="126"/>
      <c r="X14" s="147"/>
      <c r="Y14" s="127"/>
      <c r="Z14" s="126"/>
      <c r="AA14" s="147"/>
      <c r="AB14" s="127"/>
    </row>
    <row r="15" spans="1:28" x14ac:dyDescent="0.25">
      <c r="A15" s="61" t="s">
        <v>42</v>
      </c>
      <c r="B15" s="122">
        <v>3.6016180000000002</v>
      </c>
      <c r="C15" s="123">
        <v>3.861049</v>
      </c>
      <c r="D15" s="122">
        <v>0</v>
      </c>
      <c r="E15" s="122">
        <v>5.84</v>
      </c>
      <c r="F15" s="123">
        <v>12.36838</v>
      </c>
      <c r="G15" s="123">
        <v>1.3220000000000001</v>
      </c>
      <c r="H15" s="122">
        <v>2.8474235999999999</v>
      </c>
      <c r="I15" s="123">
        <v>30.619191570000002</v>
      </c>
      <c r="J15" s="122">
        <v>0</v>
      </c>
      <c r="K15" s="122">
        <v>0</v>
      </c>
      <c r="L15" s="122">
        <v>0</v>
      </c>
      <c r="M15" s="122">
        <v>0</v>
      </c>
      <c r="N15" s="122">
        <v>7.3475000000000001</v>
      </c>
      <c r="O15" s="122">
        <v>0</v>
      </c>
      <c r="P15" s="123">
        <v>5.7732999999999999</v>
      </c>
      <c r="Q15" s="122">
        <v>0</v>
      </c>
      <c r="R15" s="122">
        <v>0</v>
      </c>
      <c r="S15" s="122">
        <v>0</v>
      </c>
      <c r="T15" s="122">
        <v>8.3116000000000003</v>
      </c>
      <c r="U15" s="123">
        <v>16.535260000000001</v>
      </c>
      <c r="V15" s="122">
        <v>0</v>
      </c>
      <c r="W15" s="122">
        <v>0</v>
      </c>
      <c r="X15" s="122">
        <v>0</v>
      </c>
      <c r="Y15" s="122">
        <v>0</v>
      </c>
      <c r="Z15" s="122">
        <v>0</v>
      </c>
      <c r="AA15" s="123">
        <v>0.12024413</v>
      </c>
      <c r="AB15" s="122">
        <v>0</v>
      </c>
    </row>
    <row r="16" spans="1:28" x14ac:dyDescent="0.25">
      <c r="A16" s="61" t="s">
        <v>43</v>
      </c>
      <c r="B16" s="122">
        <v>0</v>
      </c>
      <c r="C16" s="122">
        <v>0</v>
      </c>
      <c r="D16" s="122">
        <v>0</v>
      </c>
      <c r="E16" s="122">
        <v>0</v>
      </c>
      <c r="F16" s="122">
        <v>0</v>
      </c>
      <c r="G16" s="122">
        <v>0</v>
      </c>
      <c r="H16" s="122">
        <v>0</v>
      </c>
      <c r="I16" s="122">
        <v>0</v>
      </c>
      <c r="J16" s="122">
        <v>0</v>
      </c>
      <c r="K16" s="122">
        <v>0</v>
      </c>
      <c r="L16" s="122">
        <v>0</v>
      </c>
      <c r="M16" s="122">
        <v>0</v>
      </c>
      <c r="N16" s="122">
        <v>0</v>
      </c>
      <c r="O16" s="122">
        <v>0</v>
      </c>
      <c r="P16" s="122">
        <v>0</v>
      </c>
      <c r="Q16" s="122">
        <v>2.2380413699999999</v>
      </c>
      <c r="R16" s="122">
        <v>7.9905039100000002</v>
      </c>
      <c r="S16" s="122">
        <v>0</v>
      </c>
      <c r="T16" s="122">
        <v>0</v>
      </c>
      <c r="U16" s="122">
        <v>0</v>
      </c>
      <c r="V16" s="122">
        <v>0</v>
      </c>
      <c r="W16" s="122">
        <v>0</v>
      </c>
      <c r="X16" s="122">
        <v>0</v>
      </c>
      <c r="Y16" s="122">
        <v>0</v>
      </c>
      <c r="Z16" s="122">
        <v>0</v>
      </c>
      <c r="AA16" s="122">
        <v>0</v>
      </c>
      <c r="AB16" s="122">
        <v>0</v>
      </c>
    </row>
    <row r="17" spans="1:28" x14ac:dyDescent="0.25">
      <c r="A17" s="61" t="s">
        <v>44</v>
      </c>
      <c r="B17" s="122">
        <v>0</v>
      </c>
      <c r="C17" s="122">
        <v>0</v>
      </c>
      <c r="D17" s="122">
        <v>0</v>
      </c>
      <c r="E17" s="122">
        <v>0</v>
      </c>
      <c r="F17" s="122">
        <v>0</v>
      </c>
      <c r="G17" s="122">
        <v>0</v>
      </c>
      <c r="H17" s="122">
        <v>0</v>
      </c>
      <c r="I17" s="122">
        <v>0</v>
      </c>
      <c r="J17" s="122">
        <v>0</v>
      </c>
      <c r="K17" s="122">
        <v>0</v>
      </c>
      <c r="L17" s="122">
        <v>0</v>
      </c>
      <c r="M17" s="122">
        <v>0</v>
      </c>
      <c r="N17" s="122">
        <v>4.3056999999999999</v>
      </c>
      <c r="O17" s="122">
        <v>0</v>
      </c>
      <c r="P17" s="128">
        <v>3.4756</v>
      </c>
      <c r="Q17" s="122">
        <v>0</v>
      </c>
      <c r="R17" s="122">
        <v>17.043199999999999</v>
      </c>
      <c r="S17" s="122">
        <v>0</v>
      </c>
      <c r="T17" s="122">
        <v>0</v>
      </c>
      <c r="U17" s="122">
        <v>0</v>
      </c>
      <c r="V17" s="122">
        <v>0</v>
      </c>
      <c r="W17" s="122">
        <v>3.7753000000000001</v>
      </c>
      <c r="X17" s="122">
        <v>7.3070000000000004</v>
      </c>
      <c r="Y17" s="128">
        <v>2.6825000000000001</v>
      </c>
      <c r="Z17" s="122">
        <v>0</v>
      </c>
      <c r="AA17" s="122">
        <v>7.6888095600000002</v>
      </c>
      <c r="AB17" s="122">
        <v>0</v>
      </c>
    </row>
    <row r="18" spans="1:28" x14ac:dyDescent="0.25">
      <c r="A18" s="33"/>
      <c r="B18" s="124"/>
      <c r="C18" s="146"/>
      <c r="D18" s="125"/>
      <c r="E18" s="124"/>
      <c r="F18" s="146"/>
      <c r="G18" s="125"/>
      <c r="H18" s="124"/>
      <c r="I18" s="146"/>
      <c r="J18" s="125"/>
      <c r="K18" s="124"/>
      <c r="L18" s="146"/>
      <c r="M18" s="125"/>
      <c r="N18" s="124"/>
      <c r="O18" s="146"/>
      <c r="P18" s="125"/>
      <c r="Q18" s="124"/>
      <c r="R18" s="146"/>
      <c r="S18" s="125"/>
      <c r="T18" s="124"/>
      <c r="U18" s="146"/>
      <c r="V18" s="125"/>
      <c r="W18" s="124"/>
      <c r="X18" s="146"/>
      <c r="Y18" s="125"/>
      <c r="Z18" s="124"/>
      <c r="AA18" s="146"/>
      <c r="AB18" s="125"/>
    </row>
    <row r="19" spans="1:28" x14ac:dyDescent="0.25">
      <c r="A19" s="55" t="s">
        <v>46</v>
      </c>
      <c r="B19" s="126"/>
      <c r="C19" s="147"/>
      <c r="D19" s="127"/>
      <c r="E19" s="126"/>
      <c r="F19" s="147"/>
      <c r="G19" s="127"/>
      <c r="H19" s="126"/>
      <c r="I19" s="147"/>
      <c r="J19" s="127"/>
      <c r="K19" s="126"/>
      <c r="L19" s="147"/>
      <c r="M19" s="127"/>
      <c r="N19" s="126"/>
      <c r="O19" s="147"/>
      <c r="P19" s="127"/>
      <c r="Q19" s="126"/>
      <c r="R19" s="147"/>
      <c r="S19" s="127"/>
      <c r="T19" s="126"/>
      <c r="U19" s="147"/>
      <c r="V19" s="127"/>
      <c r="W19" s="126"/>
      <c r="X19" s="147"/>
      <c r="Y19" s="127"/>
      <c r="Z19" s="126"/>
      <c r="AA19" s="147"/>
      <c r="AB19" s="127"/>
    </row>
    <row r="20" spans="1:28" x14ac:dyDescent="0.25">
      <c r="A20" s="61" t="s">
        <v>42</v>
      </c>
      <c r="B20" s="123">
        <v>0.59556799999999999</v>
      </c>
      <c r="C20" s="122">
        <v>0</v>
      </c>
      <c r="D20" s="122">
        <v>0</v>
      </c>
      <c r="E20" s="123">
        <v>3.1885432000000002</v>
      </c>
      <c r="F20" s="122">
        <v>6.5729252599999999</v>
      </c>
      <c r="G20" s="122">
        <v>0</v>
      </c>
      <c r="H20" s="123">
        <v>8.5238029999999991</v>
      </c>
      <c r="I20" s="122">
        <v>24.146197000000001</v>
      </c>
      <c r="J20" s="122">
        <v>1.9601409999999999</v>
      </c>
      <c r="K20" s="123">
        <v>5.0597099999999999</v>
      </c>
      <c r="L20" s="122">
        <v>8.8881650000000008</v>
      </c>
      <c r="M20" s="122">
        <v>0.55261300000000002</v>
      </c>
      <c r="N20" s="123">
        <v>0.47084725999999999</v>
      </c>
      <c r="O20" s="122">
        <v>5.18828406</v>
      </c>
      <c r="P20" s="122">
        <v>0</v>
      </c>
      <c r="Q20" s="123">
        <v>5.8232843299999999</v>
      </c>
      <c r="R20" s="122">
        <v>20.118723200000002</v>
      </c>
      <c r="S20" s="122">
        <v>0</v>
      </c>
      <c r="T20" s="123">
        <v>1.0617726500000002</v>
      </c>
      <c r="U20" s="122">
        <v>2.8614999999999999</v>
      </c>
      <c r="V20" s="122">
        <v>0.13200000000000001</v>
      </c>
      <c r="W20" s="123">
        <v>0.36</v>
      </c>
      <c r="X20" s="122">
        <v>4.7919999999999998</v>
      </c>
      <c r="Y20" s="122">
        <v>0</v>
      </c>
      <c r="Z20" s="123">
        <v>7.66171237</v>
      </c>
      <c r="AA20" s="122">
        <v>32.930117070000001</v>
      </c>
      <c r="AB20" s="122">
        <v>9.9</v>
      </c>
    </row>
    <row r="21" spans="1:28" x14ac:dyDescent="0.25">
      <c r="A21" s="61" t="s">
        <v>43</v>
      </c>
      <c r="B21" s="122">
        <v>0</v>
      </c>
      <c r="C21" s="122">
        <v>0</v>
      </c>
      <c r="D21" s="122">
        <v>0</v>
      </c>
      <c r="E21" s="122">
        <v>0</v>
      </c>
      <c r="F21" s="122">
        <v>0</v>
      </c>
      <c r="G21" s="128">
        <v>0</v>
      </c>
      <c r="H21" s="122">
        <v>0</v>
      </c>
      <c r="I21" s="122">
        <v>0</v>
      </c>
      <c r="J21" s="122">
        <v>0</v>
      </c>
      <c r="K21" s="122">
        <v>0</v>
      </c>
      <c r="L21" s="122">
        <v>0</v>
      </c>
      <c r="M21" s="128"/>
      <c r="N21" s="122">
        <v>0</v>
      </c>
      <c r="O21" s="122">
        <v>0</v>
      </c>
      <c r="P21" s="122">
        <v>0</v>
      </c>
      <c r="Q21" s="122">
        <v>0</v>
      </c>
      <c r="R21" s="122">
        <v>0</v>
      </c>
      <c r="S21" s="122">
        <v>0</v>
      </c>
      <c r="T21" s="122">
        <v>0</v>
      </c>
      <c r="U21" s="122">
        <v>0</v>
      </c>
      <c r="V21" s="122">
        <v>0</v>
      </c>
      <c r="W21" s="122">
        <v>0</v>
      </c>
      <c r="X21" s="122">
        <v>0</v>
      </c>
      <c r="Y21" s="122">
        <v>0</v>
      </c>
      <c r="Z21" s="122">
        <v>0</v>
      </c>
      <c r="AA21" s="122">
        <v>0</v>
      </c>
      <c r="AB21" s="122">
        <v>0</v>
      </c>
    </row>
    <row r="22" spans="1:28" x14ac:dyDescent="0.25">
      <c r="A22" s="61" t="s">
        <v>44</v>
      </c>
      <c r="B22" s="122">
        <v>0</v>
      </c>
      <c r="C22" s="122">
        <v>0</v>
      </c>
      <c r="D22" s="122">
        <v>0</v>
      </c>
      <c r="E22" s="122">
        <v>0</v>
      </c>
      <c r="F22" s="122">
        <v>0</v>
      </c>
      <c r="G22" s="128">
        <v>0</v>
      </c>
      <c r="H22" s="122">
        <v>0</v>
      </c>
      <c r="I22" s="122">
        <v>0</v>
      </c>
      <c r="J22" s="122">
        <v>0</v>
      </c>
      <c r="K22" s="122">
        <v>0</v>
      </c>
      <c r="L22" s="122">
        <v>0</v>
      </c>
      <c r="M22" s="128"/>
      <c r="N22" s="122">
        <v>0</v>
      </c>
      <c r="O22" s="122">
        <v>0</v>
      </c>
      <c r="P22" s="122">
        <v>0</v>
      </c>
      <c r="Q22" s="122">
        <v>0</v>
      </c>
      <c r="R22" s="122">
        <v>0</v>
      </c>
      <c r="S22" s="122">
        <v>0</v>
      </c>
      <c r="T22" s="122">
        <v>0</v>
      </c>
      <c r="U22" s="122">
        <v>0</v>
      </c>
      <c r="V22" s="122">
        <v>0</v>
      </c>
      <c r="W22" s="122">
        <v>0</v>
      </c>
      <c r="X22" s="122">
        <v>0</v>
      </c>
      <c r="Y22" s="122">
        <v>0</v>
      </c>
      <c r="Z22" s="122">
        <v>1.8131705600000001</v>
      </c>
      <c r="AA22" s="122">
        <v>0</v>
      </c>
      <c r="AB22" s="122">
        <v>0</v>
      </c>
    </row>
    <row r="23" spans="1:28" x14ac:dyDescent="0.25">
      <c r="A23" s="33"/>
      <c r="B23" s="62"/>
      <c r="C23" s="148"/>
      <c r="D23" s="63"/>
      <c r="E23" s="107"/>
      <c r="F23" s="108"/>
      <c r="G23" s="109"/>
      <c r="H23" s="107"/>
      <c r="I23" s="108"/>
      <c r="J23" s="109"/>
      <c r="K23" s="107"/>
      <c r="L23" s="108"/>
      <c r="M23" s="109"/>
      <c r="N23" s="107"/>
      <c r="O23" s="108"/>
      <c r="P23" s="109"/>
      <c r="Q23" s="107"/>
      <c r="R23" s="108"/>
      <c r="S23" s="109"/>
      <c r="T23" s="107"/>
      <c r="U23" s="108"/>
      <c r="V23" s="109"/>
      <c r="W23" s="107"/>
      <c r="X23" s="108"/>
      <c r="Y23" s="109"/>
      <c r="Z23" s="107"/>
      <c r="AA23" s="108"/>
      <c r="AB23" s="109"/>
    </row>
    <row r="24" spans="1:28" x14ac:dyDescent="0.25">
      <c r="A24" s="55" t="s">
        <v>18</v>
      </c>
      <c r="B24" s="64">
        <f>SUM(B10:B22)</f>
        <v>6.4710330000000003</v>
      </c>
      <c r="C24" s="149">
        <f t="shared" ref="C24:AB24" si="0">SUM(C10:C22)</f>
        <v>9.4071269999999991</v>
      </c>
      <c r="D24" s="96">
        <f t="shared" si="0"/>
        <v>0</v>
      </c>
      <c r="E24" s="64">
        <f t="shared" si="0"/>
        <v>14.6810432</v>
      </c>
      <c r="F24" s="149">
        <f t="shared" si="0"/>
        <v>31.141305259999996</v>
      </c>
      <c r="G24" s="96">
        <f t="shared" si="0"/>
        <v>1.3220000000000001</v>
      </c>
      <c r="H24" s="64">
        <f t="shared" si="0"/>
        <v>40.092202469999997</v>
      </c>
      <c r="I24" s="149">
        <f>SUM(I10:I22)</f>
        <v>89.48870355999999</v>
      </c>
      <c r="J24" s="96">
        <f t="shared" ref="J24" si="1">SUM(J10:J22)</f>
        <v>1.9601409999999999</v>
      </c>
      <c r="K24" s="64">
        <f t="shared" si="0"/>
        <v>5.0597099999999999</v>
      </c>
      <c r="L24" s="149">
        <f t="shared" si="0"/>
        <v>8.8881650000000008</v>
      </c>
      <c r="M24" s="96">
        <f t="shared" si="0"/>
        <v>0.55261300000000002</v>
      </c>
      <c r="N24" s="64">
        <f t="shared" si="0"/>
        <v>12.124047259999999</v>
      </c>
      <c r="O24" s="149">
        <f t="shared" si="0"/>
        <v>24.826184060000003</v>
      </c>
      <c r="P24" s="96">
        <f t="shared" si="0"/>
        <v>9.248899999999999</v>
      </c>
      <c r="Q24" s="64">
        <f t="shared" si="0"/>
        <v>21.072590310000002</v>
      </c>
      <c r="R24" s="149">
        <f t="shared" si="0"/>
        <v>67.446404130000005</v>
      </c>
      <c r="S24" s="96">
        <f t="shared" si="0"/>
        <v>1.3573329299999999</v>
      </c>
      <c r="T24" s="64">
        <f t="shared" si="0"/>
        <v>17.45521265</v>
      </c>
      <c r="U24" s="149">
        <f>SUM(U10:U22)</f>
        <v>35.84413</v>
      </c>
      <c r="V24" s="96">
        <f t="shared" ref="V24" si="2">SUM(V10:V22)</f>
        <v>0.13200000000000001</v>
      </c>
      <c r="W24" s="64">
        <f t="shared" si="0"/>
        <v>7.4993000000000007</v>
      </c>
      <c r="X24" s="149">
        <f t="shared" si="0"/>
        <v>22.364000000000004</v>
      </c>
      <c r="Y24" s="96">
        <f t="shared" si="0"/>
        <v>2.6825000000000001</v>
      </c>
      <c r="Z24" s="64">
        <f t="shared" si="0"/>
        <v>30.628944930000003</v>
      </c>
      <c r="AA24" s="149">
        <f t="shared" si="0"/>
        <v>83.329065260000007</v>
      </c>
      <c r="AB24" s="96">
        <f t="shared" si="0"/>
        <v>9.9</v>
      </c>
    </row>
    <row r="25" spans="1:28" x14ac:dyDescent="0.25">
      <c r="A25" s="65"/>
      <c r="B25" s="70"/>
      <c r="C25" s="150"/>
      <c r="D25" s="71"/>
      <c r="E25" s="66"/>
      <c r="F25" s="68"/>
      <c r="G25" s="67"/>
      <c r="H25" s="66"/>
      <c r="I25" s="68"/>
      <c r="J25" s="67"/>
      <c r="K25" s="66"/>
      <c r="L25" s="68"/>
      <c r="M25" s="67"/>
      <c r="N25" s="66"/>
      <c r="O25" s="68"/>
      <c r="P25" s="67"/>
      <c r="Q25" s="66"/>
      <c r="R25" s="68"/>
      <c r="S25" s="67"/>
      <c r="T25" s="66"/>
      <c r="U25" s="68"/>
      <c r="V25" s="67"/>
      <c r="W25" s="66"/>
      <c r="X25" s="68"/>
      <c r="Y25" s="67"/>
      <c r="Z25" s="66"/>
      <c r="AA25" s="68"/>
      <c r="AB25" s="67"/>
    </row>
    <row r="26" spans="1:28" ht="31.5" x14ac:dyDescent="0.25">
      <c r="A26" s="52" t="s">
        <v>47</v>
      </c>
      <c r="B26" s="97"/>
      <c r="C26" s="98"/>
      <c r="D26" s="106"/>
      <c r="E26" s="97"/>
      <c r="F26" s="98"/>
      <c r="G26" s="106"/>
      <c r="H26" s="97"/>
      <c r="I26" s="98"/>
      <c r="J26" s="106"/>
      <c r="K26" s="97"/>
      <c r="L26" s="98"/>
      <c r="M26" s="106"/>
      <c r="N26" s="97"/>
      <c r="O26" s="98"/>
      <c r="P26" s="106"/>
      <c r="Q26" s="97"/>
      <c r="R26" s="98"/>
      <c r="S26" s="106"/>
      <c r="T26" s="97"/>
      <c r="U26" s="98"/>
      <c r="V26" s="106"/>
      <c r="W26" s="97"/>
      <c r="X26" s="98"/>
      <c r="Y26" s="106"/>
      <c r="Z26" s="97"/>
      <c r="AA26" s="98"/>
      <c r="AB26" s="106"/>
    </row>
    <row r="27" spans="1:28" x14ac:dyDescent="0.25">
      <c r="A27" s="55"/>
      <c r="B27" s="70"/>
      <c r="C27" s="150"/>
      <c r="D27" s="75"/>
      <c r="E27" s="70"/>
      <c r="F27" s="150"/>
      <c r="G27" s="75"/>
      <c r="H27" s="70"/>
      <c r="I27" s="150"/>
      <c r="J27" s="75"/>
      <c r="K27" s="70"/>
      <c r="L27" s="150"/>
      <c r="M27" s="75"/>
      <c r="N27" s="70"/>
      <c r="O27" s="150"/>
      <c r="P27" s="75"/>
      <c r="Q27" s="70"/>
      <c r="R27" s="150"/>
      <c r="S27" s="75"/>
      <c r="T27" s="70"/>
      <c r="U27" s="150"/>
      <c r="V27" s="75"/>
      <c r="W27" s="70"/>
      <c r="X27" s="150"/>
      <c r="Y27" s="75"/>
      <c r="Z27" s="70"/>
      <c r="AA27" s="150"/>
      <c r="AB27" s="75"/>
    </row>
    <row r="28" spans="1:28" x14ac:dyDescent="0.25">
      <c r="A28" s="55" t="s">
        <v>66</v>
      </c>
      <c r="B28" s="142">
        <v>2024</v>
      </c>
      <c r="C28" s="143">
        <v>2025</v>
      </c>
      <c r="D28" s="57"/>
      <c r="E28" s="142">
        <v>2024</v>
      </c>
      <c r="F28" s="143">
        <v>2025</v>
      </c>
      <c r="G28" s="57"/>
      <c r="H28" s="142">
        <v>2024</v>
      </c>
      <c r="I28" s="143">
        <v>2025</v>
      </c>
      <c r="J28" s="57"/>
      <c r="K28" s="142">
        <v>2024</v>
      </c>
      <c r="L28" s="143">
        <v>2025</v>
      </c>
      <c r="M28" s="57"/>
      <c r="N28" s="142">
        <v>2024</v>
      </c>
      <c r="O28" s="143">
        <v>2025</v>
      </c>
      <c r="P28" s="57"/>
      <c r="Q28" s="142">
        <v>2024</v>
      </c>
      <c r="R28" s="143">
        <v>2025</v>
      </c>
      <c r="S28" s="57"/>
      <c r="T28" s="142">
        <v>2024</v>
      </c>
      <c r="U28" s="143">
        <v>2025</v>
      </c>
      <c r="V28" s="57"/>
      <c r="W28" s="142">
        <v>2024</v>
      </c>
      <c r="X28" s="143">
        <v>2025</v>
      </c>
      <c r="Y28" s="57"/>
      <c r="Z28" s="142">
        <v>2024</v>
      </c>
      <c r="AA28" s="143">
        <v>2025</v>
      </c>
      <c r="AB28" s="57"/>
    </row>
    <row r="29" spans="1:28" x14ac:dyDescent="0.25">
      <c r="A29" s="55"/>
      <c r="B29" s="70"/>
      <c r="C29" s="150"/>
      <c r="D29" s="71"/>
      <c r="E29" s="70"/>
      <c r="F29" s="150"/>
      <c r="G29" s="71"/>
      <c r="H29" s="70"/>
      <c r="I29" s="150"/>
      <c r="J29" s="71"/>
      <c r="K29" s="70"/>
      <c r="L29" s="150"/>
      <c r="M29" s="71"/>
      <c r="N29" s="70"/>
      <c r="O29" s="150"/>
      <c r="P29" s="71"/>
      <c r="Q29" s="70"/>
      <c r="R29" s="150"/>
      <c r="S29" s="71"/>
      <c r="T29" s="70"/>
      <c r="U29" s="150"/>
      <c r="V29" s="71"/>
      <c r="W29" s="70"/>
      <c r="X29" s="150"/>
      <c r="Y29" s="71"/>
      <c r="Z29" s="70"/>
      <c r="AA29" s="150"/>
      <c r="AB29" s="71"/>
    </row>
    <row r="30" spans="1:28" x14ac:dyDescent="0.25">
      <c r="A30" s="55" t="s">
        <v>48</v>
      </c>
      <c r="B30" s="122">
        <v>0</v>
      </c>
      <c r="C30" s="122">
        <v>0</v>
      </c>
      <c r="D30" s="129"/>
      <c r="E30" s="122">
        <v>0</v>
      </c>
      <c r="F30" s="122">
        <v>0</v>
      </c>
      <c r="G30" s="129"/>
      <c r="H30" s="122">
        <v>0</v>
      </c>
      <c r="I30" s="122">
        <v>0</v>
      </c>
      <c r="J30" s="129"/>
      <c r="K30" s="122">
        <v>0</v>
      </c>
      <c r="L30" s="122">
        <v>0</v>
      </c>
      <c r="M30" s="129"/>
      <c r="N30" s="122">
        <v>0</v>
      </c>
      <c r="O30" s="122">
        <v>0</v>
      </c>
      <c r="P30" s="129"/>
      <c r="Q30" s="122">
        <v>6.33</v>
      </c>
      <c r="R30" s="122">
        <v>53.444000000000003</v>
      </c>
      <c r="S30" s="129"/>
      <c r="T30" s="122">
        <v>0</v>
      </c>
      <c r="U30" s="122">
        <v>0</v>
      </c>
      <c r="V30" s="129"/>
      <c r="W30" s="122">
        <v>0</v>
      </c>
      <c r="X30" s="122">
        <v>0</v>
      </c>
      <c r="Y30" s="129"/>
      <c r="Z30" s="122">
        <v>0</v>
      </c>
      <c r="AA30" s="122">
        <v>0</v>
      </c>
      <c r="AB30" s="129"/>
    </row>
    <row r="31" spans="1:28" x14ac:dyDescent="0.25">
      <c r="A31" s="72" t="s">
        <v>49</v>
      </c>
      <c r="B31" s="130">
        <v>0</v>
      </c>
      <c r="C31" s="130">
        <v>10.402798000000001</v>
      </c>
      <c r="D31" s="129"/>
      <c r="E31" s="130">
        <v>0</v>
      </c>
      <c r="F31" s="130">
        <v>55.170620999999997</v>
      </c>
      <c r="G31" s="129"/>
      <c r="H31" s="130">
        <v>80.122079999999997</v>
      </c>
      <c r="I31" s="130">
        <v>166.61756</v>
      </c>
      <c r="J31" s="129"/>
      <c r="K31" s="130">
        <v>67.471249999999998</v>
      </c>
      <c r="L31" s="130">
        <v>117.85375000000001</v>
      </c>
      <c r="M31" s="129"/>
      <c r="N31" s="130">
        <v>0</v>
      </c>
      <c r="O31" s="130">
        <v>0</v>
      </c>
      <c r="P31" s="129"/>
      <c r="Q31" s="130">
        <v>0</v>
      </c>
      <c r="R31" s="130">
        <v>0</v>
      </c>
      <c r="S31" s="129"/>
      <c r="T31" s="130">
        <v>19.131599999999999</v>
      </c>
      <c r="U31" s="130">
        <v>28.803899999999999</v>
      </c>
      <c r="V31" s="129"/>
      <c r="W31" s="130">
        <v>0</v>
      </c>
      <c r="X31" s="130">
        <v>0</v>
      </c>
      <c r="Y31" s="129"/>
      <c r="Z31" s="130">
        <v>0</v>
      </c>
      <c r="AA31" s="130">
        <v>9.5610661199999996</v>
      </c>
      <c r="AB31" s="129"/>
    </row>
    <row r="32" spans="1:28" x14ac:dyDescent="0.25">
      <c r="A32" s="55"/>
      <c r="B32" s="97"/>
      <c r="C32" s="98"/>
      <c r="D32" s="77"/>
      <c r="E32" s="97"/>
      <c r="F32" s="98"/>
      <c r="G32" s="77"/>
      <c r="H32" s="97"/>
      <c r="I32" s="98"/>
      <c r="J32" s="77"/>
      <c r="K32" s="97"/>
      <c r="L32" s="98"/>
      <c r="M32" s="77"/>
      <c r="N32" s="97"/>
      <c r="O32" s="98"/>
      <c r="P32" s="77"/>
      <c r="Q32" s="97"/>
      <c r="R32" s="98"/>
      <c r="S32" s="77"/>
      <c r="T32" s="97"/>
      <c r="U32" s="98"/>
      <c r="V32" s="77"/>
      <c r="W32" s="97"/>
      <c r="X32" s="98"/>
      <c r="Y32" s="77"/>
      <c r="Z32" s="97"/>
      <c r="AA32" s="98"/>
      <c r="AB32" s="77"/>
    </row>
    <row r="33" spans="1:28" x14ac:dyDescent="0.25">
      <c r="A33" s="55" t="s">
        <v>18</v>
      </c>
      <c r="B33" s="73">
        <f>SUM(B30:B31)</f>
        <v>0</v>
      </c>
      <c r="C33" s="43">
        <f t="shared" ref="C33:AA33" si="3">SUM(C30:C31)</f>
        <v>10.402798000000001</v>
      </c>
      <c r="D33" s="41"/>
      <c r="E33" s="73">
        <f t="shared" si="3"/>
        <v>0</v>
      </c>
      <c r="F33" s="43">
        <f t="shared" si="3"/>
        <v>55.170620999999997</v>
      </c>
      <c r="G33" s="41"/>
      <c r="H33" s="73">
        <f t="shared" si="3"/>
        <v>80.122079999999997</v>
      </c>
      <c r="I33" s="43">
        <f t="shared" si="3"/>
        <v>166.61756</v>
      </c>
      <c r="J33" s="41"/>
      <c r="K33" s="73">
        <f t="shared" si="3"/>
        <v>67.471249999999998</v>
      </c>
      <c r="L33" s="43">
        <f t="shared" si="3"/>
        <v>117.85375000000001</v>
      </c>
      <c r="M33" s="41"/>
      <c r="N33" s="73">
        <f t="shared" si="3"/>
        <v>0</v>
      </c>
      <c r="O33" s="43">
        <f t="shared" si="3"/>
        <v>0</v>
      </c>
      <c r="P33" s="41"/>
      <c r="Q33" s="73">
        <f t="shared" si="3"/>
        <v>6.33</v>
      </c>
      <c r="R33" s="43">
        <f t="shared" si="3"/>
        <v>53.444000000000003</v>
      </c>
      <c r="S33" s="41"/>
      <c r="T33" s="73">
        <f t="shared" si="3"/>
        <v>19.131599999999999</v>
      </c>
      <c r="U33" s="43">
        <f t="shared" si="3"/>
        <v>28.803899999999999</v>
      </c>
      <c r="V33" s="41"/>
      <c r="W33" s="73">
        <f t="shared" si="3"/>
        <v>0</v>
      </c>
      <c r="X33" s="43">
        <f t="shared" si="3"/>
        <v>0</v>
      </c>
      <c r="Y33" s="41"/>
      <c r="Z33" s="73">
        <f t="shared" si="3"/>
        <v>0</v>
      </c>
      <c r="AA33" s="43">
        <f t="shared" si="3"/>
        <v>9.5610661199999996</v>
      </c>
      <c r="AB33" s="41"/>
    </row>
    <row r="34" spans="1:28" x14ac:dyDescent="0.25">
      <c r="A34" s="65"/>
      <c r="B34" s="66"/>
      <c r="C34" s="68"/>
      <c r="D34" s="67"/>
      <c r="E34" s="66"/>
      <c r="F34" s="68"/>
      <c r="G34" s="67"/>
      <c r="H34" s="66"/>
      <c r="I34" s="68"/>
      <c r="J34" s="67"/>
      <c r="K34" s="66"/>
      <c r="L34" s="68"/>
      <c r="M34" s="67"/>
      <c r="N34" s="66"/>
      <c r="O34" s="68"/>
      <c r="P34" s="67"/>
      <c r="Q34" s="66"/>
      <c r="R34" s="68"/>
      <c r="S34" s="67"/>
      <c r="T34" s="66"/>
      <c r="U34" s="68"/>
      <c r="V34" s="67"/>
      <c r="W34" s="66"/>
      <c r="X34" s="68"/>
      <c r="Y34" s="67"/>
      <c r="Z34" s="66"/>
      <c r="AA34" s="68"/>
      <c r="AB34" s="67"/>
    </row>
    <row r="35" spans="1:28" ht="31.5" x14ac:dyDescent="0.25">
      <c r="A35" s="52" t="s">
        <v>50</v>
      </c>
      <c r="B35" s="53"/>
      <c r="C35" s="51"/>
      <c r="D35" s="54"/>
      <c r="E35" s="53"/>
      <c r="F35" s="51"/>
      <c r="G35" s="54"/>
      <c r="H35" s="53"/>
      <c r="I35" s="51"/>
      <c r="J35" s="54"/>
      <c r="K35" s="53"/>
      <c r="L35" s="51"/>
      <c r="M35" s="54"/>
      <c r="N35" s="53"/>
      <c r="O35" s="51"/>
      <c r="P35" s="54"/>
      <c r="Q35" s="53"/>
      <c r="R35" s="51"/>
      <c r="S35" s="54"/>
      <c r="T35" s="53"/>
      <c r="U35" s="51"/>
      <c r="V35" s="54"/>
      <c r="W35" s="53"/>
      <c r="X35" s="51"/>
      <c r="Y35" s="54"/>
      <c r="Z35" s="53"/>
      <c r="AA35" s="51"/>
      <c r="AB35" s="54"/>
    </row>
    <row r="36" spans="1:28" x14ac:dyDescent="0.25">
      <c r="A36" s="33"/>
      <c r="B36" s="53"/>
      <c r="C36" s="51"/>
      <c r="D36" s="54"/>
      <c r="E36" s="53"/>
      <c r="F36" s="51"/>
      <c r="G36" s="54"/>
      <c r="H36" s="53"/>
      <c r="I36" s="51"/>
      <c r="J36" s="54"/>
      <c r="K36" s="53"/>
      <c r="L36" s="51"/>
      <c r="M36" s="54"/>
      <c r="N36" s="53"/>
      <c r="O36" s="51"/>
      <c r="P36" s="54"/>
      <c r="Q36" s="53"/>
      <c r="R36" s="51"/>
      <c r="S36" s="54"/>
      <c r="T36" s="53"/>
      <c r="U36" s="51"/>
      <c r="V36" s="54"/>
      <c r="W36" s="53"/>
      <c r="X36" s="51"/>
      <c r="Y36" s="54"/>
      <c r="Z36" s="53" t="s">
        <v>64</v>
      </c>
      <c r="AA36" s="51"/>
      <c r="AB36" s="54"/>
    </row>
    <row r="37" spans="1:28" x14ac:dyDescent="0.25">
      <c r="A37" s="55" t="s">
        <v>66</v>
      </c>
      <c r="B37" s="142">
        <v>2024</v>
      </c>
      <c r="C37" s="143">
        <v>2025</v>
      </c>
      <c r="D37" s="114" t="s">
        <v>53</v>
      </c>
      <c r="E37" s="142">
        <v>2024</v>
      </c>
      <c r="F37" s="143">
        <v>2025</v>
      </c>
      <c r="G37" s="57" t="s">
        <v>53</v>
      </c>
      <c r="H37" s="142">
        <v>2024</v>
      </c>
      <c r="I37" s="143">
        <v>2025</v>
      </c>
      <c r="J37" s="57" t="s">
        <v>53</v>
      </c>
      <c r="K37" s="142">
        <v>2024</v>
      </c>
      <c r="L37" s="143">
        <v>2025</v>
      </c>
      <c r="M37" s="57" t="s">
        <v>53</v>
      </c>
      <c r="N37" s="142">
        <v>2024</v>
      </c>
      <c r="O37" s="143">
        <v>2025</v>
      </c>
      <c r="P37" s="57" t="s">
        <v>53</v>
      </c>
      <c r="Q37" s="142">
        <v>2024</v>
      </c>
      <c r="R37" s="143">
        <v>2025</v>
      </c>
      <c r="S37" s="57" t="s">
        <v>53</v>
      </c>
      <c r="T37" s="142">
        <v>2024</v>
      </c>
      <c r="U37" s="143">
        <v>2025</v>
      </c>
      <c r="V37" s="57" t="s">
        <v>53</v>
      </c>
      <c r="W37" s="142">
        <v>2024</v>
      </c>
      <c r="X37" s="143">
        <v>2025</v>
      </c>
      <c r="Y37" s="57" t="s">
        <v>53</v>
      </c>
      <c r="Z37" s="142">
        <v>2024</v>
      </c>
      <c r="AA37" s="143">
        <v>2025</v>
      </c>
      <c r="AB37" s="57" t="s">
        <v>53</v>
      </c>
    </row>
    <row r="38" spans="1:28" x14ac:dyDescent="0.25">
      <c r="A38" s="33"/>
      <c r="B38" s="62"/>
      <c r="C38" s="148"/>
      <c r="D38" s="63"/>
      <c r="E38" s="62"/>
      <c r="F38" s="148"/>
      <c r="G38" s="63"/>
      <c r="H38" s="62"/>
      <c r="I38" s="148"/>
      <c r="J38" s="63"/>
      <c r="K38" s="62"/>
      <c r="L38" s="148"/>
      <c r="M38" s="63"/>
      <c r="N38" s="62"/>
      <c r="O38" s="148"/>
      <c r="P38" s="63"/>
      <c r="Q38" s="62"/>
      <c r="R38" s="148"/>
      <c r="S38" s="63"/>
      <c r="T38" s="62"/>
      <c r="U38" s="148"/>
      <c r="V38" s="63"/>
      <c r="W38" s="62"/>
      <c r="X38" s="148"/>
      <c r="Y38" s="63"/>
      <c r="Z38" s="62"/>
      <c r="AA38" s="148"/>
      <c r="AB38" s="63"/>
    </row>
    <row r="39" spans="1:28" x14ac:dyDescent="0.25">
      <c r="A39" s="55" t="s">
        <v>41</v>
      </c>
      <c r="B39" s="69"/>
      <c r="C39" s="99"/>
      <c r="D39" s="100"/>
      <c r="E39" s="69"/>
      <c r="F39" s="99"/>
      <c r="G39" s="100"/>
      <c r="H39" s="69"/>
      <c r="I39" s="99"/>
      <c r="J39" s="100"/>
      <c r="K39" s="69"/>
      <c r="L39" s="99"/>
      <c r="M39" s="100"/>
      <c r="N39" s="69"/>
      <c r="O39" s="99"/>
      <c r="P39" s="100"/>
      <c r="Q39" s="69"/>
      <c r="R39" s="99"/>
      <c r="S39" s="100"/>
      <c r="T39" s="69"/>
      <c r="U39" s="99"/>
      <c r="V39" s="100"/>
      <c r="W39" s="69"/>
      <c r="X39" s="99"/>
      <c r="Y39" s="100"/>
      <c r="Z39" s="69"/>
      <c r="AA39" s="99"/>
      <c r="AB39" s="100"/>
    </row>
    <row r="40" spans="1:28" x14ac:dyDescent="0.25">
      <c r="A40" s="61" t="s">
        <v>42</v>
      </c>
      <c r="B40" s="131">
        <v>77</v>
      </c>
      <c r="C40" s="132">
        <v>189</v>
      </c>
      <c r="D40" s="134">
        <v>0</v>
      </c>
      <c r="E40" s="131">
        <v>45</v>
      </c>
      <c r="F40" s="132">
        <v>143</v>
      </c>
      <c r="G40" s="133">
        <v>0</v>
      </c>
      <c r="H40" s="131">
        <v>275</v>
      </c>
      <c r="I40" s="132">
        <v>310</v>
      </c>
      <c r="J40" s="134">
        <v>0</v>
      </c>
      <c r="K40" s="131">
        <v>0</v>
      </c>
      <c r="L40" s="131">
        <v>0</v>
      </c>
      <c r="M40" s="131">
        <v>0</v>
      </c>
      <c r="N40" s="131">
        <v>0</v>
      </c>
      <c r="O40" s="132">
        <v>108</v>
      </c>
      <c r="P40" s="131">
        <v>0</v>
      </c>
      <c r="Q40" s="131">
        <v>0</v>
      </c>
      <c r="R40" s="131">
        <v>0</v>
      </c>
      <c r="S40" s="131">
        <v>0</v>
      </c>
      <c r="T40" s="131">
        <v>66</v>
      </c>
      <c r="U40" s="132">
        <v>136</v>
      </c>
      <c r="V40" s="122">
        <v>0</v>
      </c>
      <c r="W40" s="131">
        <v>29</v>
      </c>
      <c r="X40" s="132">
        <v>97</v>
      </c>
      <c r="Y40" s="133">
        <v>0</v>
      </c>
      <c r="Z40" s="131">
        <v>246</v>
      </c>
      <c r="AA40" s="132">
        <v>379</v>
      </c>
      <c r="AB40" s="133">
        <v>0</v>
      </c>
    </row>
    <row r="41" spans="1:28" x14ac:dyDescent="0.25">
      <c r="A41" s="61" t="s">
        <v>43</v>
      </c>
      <c r="B41" s="133">
        <v>0</v>
      </c>
      <c r="C41" s="133">
        <v>0</v>
      </c>
      <c r="D41" s="134">
        <v>0</v>
      </c>
      <c r="E41" s="133">
        <v>0</v>
      </c>
      <c r="F41" s="133">
        <v>0</v>
      </c>
      <c r="G41" s="134">
        <v>0</v>
      </c>
      <c r="H41" s="133">
        <v>0</v>
      </c>
      <c r="I41" s="133">
        <v>0</v>
      </c>
      <c r="J41" s="134">
        <v>0</v>
      </c>
      <c r="K41" s="133">
        <v>0</v>
      </c>
      <c r="L41" s="133">
        <v>0</v>
      </c>
      <c r="M41" s="133">
        <v>0</v>
      </c>
      <c r="N41" s="133">
        <v>0</v>
      </c>
      <c r="O41" s="133">
        <v>0</v>
      </c>
      <c r="P41" s="133">
        <v>0</v>
      </c>
      <c r="Q41" s="133">
        <v>148</v>
      </c>
      <c r="R41" s="133">
        <v>276</v>
      </c>
      <c r="S41" s="134">
        <v>16</v>
      </c>
      <c r="T41" s="133">
        <v>0</v>
      </c>
      <c r="U41" s="133">
        <v>0</v>
      </c>
      <c r="V41" s="122">
        <v>0</v>
      </c>
      <c r="W41" s="133">
        <v>0</v>
      </c>
      <c r="X41" s="133">
        <v>0</v>
      </c>
      <c r="Y41" s="133">
        <v>0</v>
      </c>
      <c r="Z41" s="133">
        <v>0</v>
      </c>
      <c r="AA41" s="133">
        <v>0</v>
      </c>
      <c r="AB41" s="133">
        <v>0</v>
      </c>
    </row>
    <row r="42" spans="1:28" x14ac:dyDescent="0.25">
      <c r="A42" s="61" t="s">
        <v>44</v>
      </c>
      <c r="B42" s="133">
        <v>0</v>
      </c>
      <c r="C42" s="133">
        <v>0</v>
      </c>
      <c r="D42" s="134">
        <v>0</v>
      </c>
      <c r="E42" s="133">
        <v>0</v>
      </c>
      <c r="F42" s="133">
        <v>0</v>
      </c>
      <c r="G42" s="134">
        <v>0</v>
      </c>
      <c r="H42" s="133">
        <v>0</v>
      </c>
      <c r="I42" s="133">
        <v>0</v>
      </c>
      <c r="J42" s="134">
        <v>0</v>
      </c>
      <c r="K42" s="133">
        <v>0</v>
      </c>
      <c r="L42" s="133">
        <v>0</v>
      </c>
      <c r="M42" s="133">
        <v>0</v>
      </c>
      <c r="N42" s="133">
        <v>0</v>
      </c>
      <c r="O42" s="133">
        <v>108</v>
      </c>
      <c r="P42" s="133">
        <v>0</v>
      </c>
      <c r="Q42" s="133">
        <v>0</v>
      </c>
      <c r="R42" s="133">
        <v>0</v>
      </c>
      <c r="S42" s="133">
        <v>0</v>
      </c>
      <c r="T42" s="133">
        <v>0</v>
      </c>
      <c r="U42" s="133">
        <v>0</v>
      </c>
      <c r="V42" s="122">
        <v>0</v>
      </c>
      <c r="W42" s="133">
        <v>0</v>
      </c>
      <c r="X42" s="133">
        <v>0</v>
      </c>
      <c r="Y42" s="133">
        <v>0</v>
      </c>
      <c r="Z42" s="133">
        <v>0</v>
      </c>
      <c r="AA42" s="133">
        <v>0</v>
      </c>
      <c r="AB42" s="133">
        <v>0</v>
      </c>
    </row>
    <row r="43" spans="1:28" x14ac:dyDescent="0.25">
      <c r="A43" s="33"/>
      <c r="B43" s="135"/>
      <c r="C43" s="151"/>
      <c r="D43" s="129"/>
      <c r="E43" s="135"/>
      <c r="F43" s="151"/>
      <c r="G43" s="129"/>
      <c r="H43" s="135"/>
      <c r="I43" s="151"/>
      <c r="J43" s="129"/>
      <c r="K43" s="135"/>
      <c r="L43" s="151"/>
      <c r="M43" s="129"/>
      <c r="N43" s="135"/>
      <c r="O43" s="151"/>
      <c r="P43" s="129"/>
      <c r="Q43" s="135"/>
      <c r="R43" s="151"/>
      <c r="S43" s="129"/>
      <c r="T43" s="135"/>
      <c r="U43" s="151"/>
      <c r="V43" s="129"/>
      <c r="W43" s="135"/>
      <c r="X43" s="151"/>
      <c r="Y43" s="129"/>
      <c r="Z43" s="135"/>
      <c r="AA43" s="151"/>
      <c r="AB43" s="129"/>
    </row>
    <row r="44" spans="1:28" x14ac:dyDescent="0.25">
      <c r="A44" s="55" t="s">
        <v>45</v>
      </c>
      <c r="B44" s="135"/>
      <c r="C44" s="151"/>
      <c r="D44" s="129"/>
      <c r="E44" s="135"/>
      <c r="F44" s="151"/>
      <c r="G44" s="129"/>
      <c r="H44" s="135"/>
      <c r="I44" s="151"/>
      <c r="J44" s="129"/>
      <c r="K44" s="135"/>
      <c r="L44" s="151"/>
      <c r="M44" s="129"/>
      <c r="N44" s="135"/>
      <c r="O44" s="151"/>
      <c r="P44" s="129"/>
      <c r="Q44" s="135"/>
      <c r="R44" s="151"/>
      <c r="S44" s="129"/>
      <c r="T44" s="135"/>
      <c r="U44" s="151"/>
      <c r="V44" s="129"/>
      <c r="W44" s="135"/>
      <c r="X44" s="151"/>
      <c r="Y44" s="129"/>
      <c r="Z44" s="135"/>
      <c r="AA44" s="151"/>
      <c r="AB44" s="129"/>
    </row>
    <row r="45" spans="1:28" x14ac:dyDescent="0.25">
      <c r="A45" s="61" t="s">
        <v>42</v>
      </c>
      <c r="B45" s="133">
        <v>84</v>
      </c>
      <c r="C45" s="132">
        <v>103</v>
      </c>
      <c r="D45" s="134">
        <v>0</v>
      </c>
      <c r="E45" s="133">
        <v>66</v>
      </c>
      <c r="F45" s="132">
        <v>166</v>
      </c>
      <c r="G45" s="136">
        <v>21</v>
      </c>
      <c r="H45" s="133">
        <v>30</v>
      </c>
      <c r="I45" s="132">
        <v>297</v>
      </c>
      <c r="J45" s="134">
        <v>0</v>
      </c>
      <c r="K45" s="133">
        <v>0</v>
      </c>
      <c r="L45" s="133">
        <v>0</v>
      </c>
      <c r="M45" s="133">
        <v>0</v>
      </c>
      <c r="N45" s="133">
        <v>47</v>
      </c>
      <c r="O45" s="133">
        <v>0</v>
      </c>
      <c r="P45" s="136">
        <v>44</v>
      </c>
      <c r="Q45" s="133">
        <v>0</v>
      </c>
      <c r="R45" s="132">
        <v>0</v>
      </c>
      <c r="S45" s="122">
        <v>0</v>
      </c>
      <c r="T45" s="133">
        <v>61</v>
      </c>
      <c r="U45" s="132">
        <v>117</v>
      </c>
      <c r="V45" s="122">
        <v>0</v>
      </c>
      <c r="W45" s="133">
        <v>0</v>
      </c>
      <c r="X45" s="133">
        <v>0</v>
      </c>
      <c r="Y45" s="133">
        <v>0</v>
      </c>
      <c r="Z45" s="133">
        <v>0</v>
      </c>
      <c r="AA45" s="132">
        <v>105</v>
      </c>
      <c r="AB45" s="133">
        <v>0</v>
      </c>
    </row>
    <row r="46" spans="1:28" x14ac:dyDescent="0.25">
      <c r="A46" s="61" t="s">
        <v>43</v>
      </c>
      <c r="B46" s="133">
        <v>0</v>
      </c>
      <c r="C46" s="133">
        <v>0</v>
      </c>
      <c r="D46" s="134">
        <v>0</v>
      </c>
      <c r="E46" s="133">
        <v>0</v>
      </c>
      <c r="F46" s="133">
        <v>0</v>
      </c>
      <c r="G46" s="134">
        <v>0</v>
      </c>
      <c r="H46" s="133">
        <v>0</v>
      </c>
      <c r="I46" s="133">
        <v>0</v>
      </c>
      <c r="J46" s="134">
        <v>0</v>
      </c>
      <c r="K46" s="133">
        <v>0</v>
      </c>
      <c r="L46" s="133">
        <v>0</v>
      </c>
      <c r="M46" s="133">
        <v>0</v>
      </c>
      <c r="N46" s="133">
        <v>0</v>
      </c>
      <c r="O46" s="133">
        <v>0</v>
      </c>
      <c r="P46" s="134"/>
      <c r="Q46" s="133">
        <v>20</v>
      </c>
      <c r="R46" s="133">
        <v>87</v>
      </c>
      <c r="S46" s="122">
        <v>0</v>
      </c>
      <c r="T46" s="133">
        <v>0</v>
      </c>
      <c r="U46" s="133">
        <v>0</v>
      </c>
      <c r="V46" s="122">
        <v>0</v>
      </c>
      <c r="W46" s="133">
        <v>0</v>
      </c>
      <c r="X46" s="133">
        <v>0</v>
      </c>
      <c r="Y46" s="133">
        <v>0</v>
      </c>
      <c r="Z46" s="133">
        <v>0</v>
      </c>
      <c r="AA46" s="133">
        <v>0</v>
      </c>
      <c r="AB46" s="133">
        <v>0</v>
      </c>
    </row>
    <row r="47" spans="1:28" x14ac:dyDescent="0.25">
      <c r="A47" s="61" t="s">
        <v>44</v>
      </c>
      <c r="B47" s="133">
        <v>0</v>
      </c>
      <c r="C47" s="133">
        <v>0</v>
      </c>
      <c r="D47" s="134">
        <v>0</v>
      </c>
      <c r="E47" s="133">
        <v>0</v>
      </c>
      <c r="F47" s="133">
        <v>0</v>
      </c>
      <c r="G47" s="134">
        <v>0</v>
      </c>
      <c r="H47" s="133">
        <v>0</v>
      </c>
      <c r="I47" s="133">
        <v>0</v>
      </c>
      <c r="J47" s="134">
        <v>0</v>
      </c>
      <c r="K47" s="133">
        <v>0</v>
      </c>
      <c r="L47" s="133">
        <v>0</v>
      </c>
      <c r="M47" s="133">
        <v>0</v>
      </c>
      <c r="N47" s="133">
        <v>47</v>
      </c>
      <c r="O47" s="133">
        <v>0</v>
      </c>
      <c r="P47" s="134">
        <v>44</v>
      </c>
      <c r="Q47" s="133">
        <v>0</v>
      </c>
      <c r="R47" s="133">
        <v>87</v>
      </c>
      <c r="S47" s="122">
        <v>0</v>
      </c>
      <c r="T47" s="133">
        <v>0</v>
      </c>
      <c r="U47" s="133">
        <v>0</v>
      </c>
      <c r="V47" s="122">
        <v>0</v>
      </c>
      <c r="W47" s="133">
        <v>30</v>
      </c>
      <c r="X47" s="133">
        <v>55</v>
      </c>
      <c r="Y47" s="134">
        <v>32</v>
      </c>
      <c r="Z47" s="133">
        <v>0</v>
      </c>
      <c r="AA47" s="133">
        <v>0</v>
      </c>
      <c r="AB47" s="133">
        <v>0</v>
      </c>
    </row>
    <row r="48" spans="1:28" x14ac:dyDescent="0.25">
      <c r="A48" s="33"/>
      <c r="B48" s="135"/>
      <c r="C48" s="151"/>
      <c r="D48" s="129"/>
      <c r="E48" s="135"/>
      <c r="F48" s="151"/>
      <c r="G48" s="129"/>
      <c r="H48" s="135"/>
      <c r="I48" s="151"/>
      <c r="J48" s="129"/>
      <c r="K48" s="135"/>
      <c r="L48" s="151"/>
      <c r="M48" s="129"/>
      <c r="N48" s="135"/>
      <c r="O48" s="151"/>
      <c r="P48" s="129"/>
      <c r="Q48" s="135"/>
      <c r="R48" s="151"/>
      <c r="S48" s="129"/>
      <c r="T48" s="135"/>
      <c r="U48" s="151"/>
      <c r="V48" s="129"/>
      <c r="W48" s="135"/>
      <c r="X48" s="151"/>
      <c r="Y48" s="129"/>
      <c r="Z48" s="135"/>
      <c r="AA48" s="151"/>
      <c r="AB48" s="129"/>
    </row>
    <row r="49" spans="1:28" x14ac:dyDescent="0.25">
      <c r="A49" s="55" t="s">
        <v>46</v>
      </c>
      <c r="B49" s="135"/>
      <c r="C49" s="151"/>
      <c r="D49" s="129"/>
      <c r="E49" s="135"/>
      <c r="F49" s="151"/>
      <c r="G49" s="129"/>
      <c r="H49" s="135"/>
      <c r="I49" s="151"/>
      <c r="J49" s="129"/>
      <c r="K49" s="135"/>
      <c r="L49" s="151"/>
      <c r="M49" s="129"/>
      <c r="N49" s="135"/>
      <c r="O49" s="151"/>
      <c r="P49" s="129"/>
      <c r="Q49" s="135"/>
      <c r="R49" s="151"/>
      <c r="S49" s="129"/>
      <c r="T49" s="135"/>
      <c r="U49" s="151"/>
      <c r="V49" s="129"/>
      <c r="W49" s="135"/>
      <c r="X49" s="151"/>
      <c r="Y49" s="129"/>
      <c r="Z49" s="135"/>
      <c r="AA49" s="151"/>
      <c r="AB49" s="129"/>
    </row>
    <row r="50" spans="1:28" x14ac:dyDescent="0.25">
      <c r="A50" s="61" t="s">
        <v>42</v>
      </c>
      <c r="B50" s="133">
        <v>38</v>
      </c>
      <c r="C50" s="133">
        <v>0</v>
      </c>
      <c r="D50" s="134">
        <v>0</v>
      </c>
      <c r="E50" s="133">
        <v>121</v>
      </c>
      <c r="F50" s="133">
        <v>320</v>
      </c>
      <c r="G50" s="133">
        <v>0</v>
      </c>
      <c r="H50" s="133">
        <v>609</v>
      </c>
      <c r="I50" s="133">
        <v>1663</v>
      </c>
      <c r="J50" s="134">
        <v>58</v>
      </c>
      <c r="K50" s="133">
        <v>1751</v>
      </c>
      <c r="L50" s="133">
        <v>3168</v>
      </c>
      <c r="M50" s="134">
        <v>181</v>
      </c>
      <c r="N50" s="133">
        <v>370</v>
      </c>
      <c r="O50" s="133">
        <v>1171</v>
      </c>
      <c r="P50" s="133">
        <v>0</v>
      </c>
      <c r="Q50" s="133">
        <v>672</v>
      </c>
      <c r="R50" s="133">
        <v>1930</v>
      </c>
      <c r="S50" s="122">
        <v>0</v>
      </c>
      <c r="T50" s="133">
        <v>397</v>
      </c>
      <c r="U50" s="133">
        <v>606</v>
      </c>
      <c r="V50" s="134">
        <v>148</v>
      </c>
      <c r="W50" s="133">
        <v>9</v>
      </c>
      <c r="X50" s="133">
        <v>265</v>
      </c>
      <c r="Y50" s="133">
        <v>0</v>
      </c>
      <c r="Z50" s="133">
        <v>916</v>
      </c>
      <c r="AA50" s="133">
        <v>3181</v>
      </c>
      <c r="AB50" s="134">
        <v>1320</v>
      </c>
    </row>
    <row r="51" spans="1:28" x14ac:dyDescent="0.25">
      <c r="A51" s="61" t="s">
        <v>43</v>
      </c>
      <c r="B51" s="133">
        <v>0</v>
      </c>
      <c r="C51" s="133">
        <v>0</v>
      </c>
      <c r="D51" s="134">
        <v>0</v>
      </c>
      <c r="E51" s="133">
        <v>0</v>
      </c>
      <c r="F51" s="133">
        <v>0</v>
      </c>
      <c r="G51" s="137">
        <v>0</v>
      </c>
      <c r="H51" s="133">
        <v>0</v>
      </c>
      <c r="I51" s="133">
        <v>0</v>
      </c>
      <c r="J51" s="134"/>
      <c r="K51" s="133">
        <v>0</v>
      </c>
      <c r="L51" s="133">
        <v>0</v>
      </c>
      <c r="M51" s="133">
        <v>0</v>
      </c>
      <c r="N51" s="133">
        <v>0</v>
      </c>
      <c r="O51" s="133">
        <v>0</v>
      </c>
      <c r="P51" s="133">
        <v>0</v>
      </c>
      <c r="Q51" s="133">
        <v>0</v>
      </c>
      <c r="R51" s="133">
        <v>0</v>
      </c>
      <c r="S51" s="122">
        <v>0</v>
      </c>
      <c r="T51" s="133">
        <v>0</v>
      </c>
      <c r="U51" s="133">
        <v>0</v>
      </c>
      <c r="V51" s="133">
        <v>0</v>
      </c>
      <c r="W51" s="133">
        <v>0</v>
      </c>
      <c r="X51" s="133">
        <v>0</v>
      </c>
      <c r="Y51" s="133">
        <v>0</v>
      </c>
      <c r="Z51" s="133">
        <v>0</v>
      </c>
      <c r="AA51" s="133">
        <v>0</v>
      </c>
      <c r="AB51" s="133">
        <v>0</v>
      </c>
    </row>
    <row r="52" spans="1:28" x14ac:dyDescent="0.25">
      <c r="A52" s="61" t="s">
        <v>44</v>
      </c>
      <c r="B52" s="137">
        <v>0</v>
      </c>
      <c r="C52" s="137">
        <v>0</v>
      </c>
      <c r="D52" s="134">
        <v>0</v>
      </c>
      <c r="E52" s="137">
        <v>0</v>
      </c>
      <c r="F52" s="137">
        <v>0</v>
      </c>
      <c r="G52" s="137">
        <v>0</v>
      </c>
      <c r="H52" s="137">
        <v>0</v>
      </c>
      <c r="I52" s="137">
        <v>0</v>
      </c>
      <c r="J52" s="138"/>
      <c r="K52" s="137">
        <v>0</v>
      </c>
      <c r="L52" s="137">
        <v>0</v>
      </c>
      <c r="M52" s="133">
        <v>0</v>
      </c>
      <c r="N52" s="137">
        <v>0</v>
      </c>
      <c r="O52" s="137">
        <v>0</v>
      </c>
      <c r="P52" s="133">
        <v>0</v>
      </c>
      <c r="Q52" s="137">
        <v>0</v>
      </c>
      <c r="R52" s="137">
        <v>0</v>
      </c>
      <c r="S52" s="122">
        <v>0</v>
      </c>
      <c r="T52" s="137">
        <v>0</v>
      </c>
      <c r="U52" s="137">
        <v>0</v>
      </c>
      <c r="V52" s="137">
        <v>0</v>
      </c>
      <c r="W52" s="137">
        <v>0</v>
      </c>
      <c r="X52" s="137">
        <v>0</v>
      </c>
      <c r="Y52" s="133">
        <v>0</v>
      </c>
      <c r="Z52" s="137">
        <v>0</v>
      </c>
      <c r="AA52" s="137">
        <v>0</v>
      </c>
      <c r="AB52" s="137">
        <v>0</v>
      </c>
    </row>
    <row r="53" spans="1:28" x14ac:dyDescent="0.25">
      <c r="A53" s="33"/>
      <c r="B53" s="104"/>
      <c r="C53" s="105"/>
      <c r="D53" s="106"/>
      <c r="E53" s="104"/>
      <c r="F53" s="105"/>
      <c r="G53" s="106"/>
      <c r="H53" s="104"/>
      <c r="I53" s="105"/>
      <c r="J53" s="106"/>
      <c r="K53" s="104"/>
      <c r="L53" s="105"/>
      <c r="M53" s="106"/>
      <c r="N53" s="104"/>
      <c r="O53" s="105"/>
      <c r="P53" s="106"/>
      <c r="Q53" s="104"/>
      <c r="R53" s="105"/>
      <c r="S53" s="106"/>
      <c r="T53" s="104"/>
      <c r="U53" s="105"/>
      <c r="V53" s="106"/>
      <c r="W53" s="104"/>
      <c r="X53" s="105"/>
      <c r="Y53" s="106"/>
      <c r="Z53" s="104"/>
      <c r="AA53" s="105"/>
      <c r="AB53" s="106"/>
    </row>
    <row r="54" spans="1:28" x14ac:dyDescent="0.25">
      <c r="A54" s="55" t="s">
        <v>51</v>
      </c>
      <c r="B54" s="76">
        <f>SUM(B40:B52)</f>
        <v>199</v>
      </c>
      <c r="C54" s="152">
        <f t="shared" ref="C54:Y54" si="4">SUM(C40:C52)</f>
        <v>292</v>
      </c>
      <c r="D54" s="77">
        <f t="shared" si="4"/>
        <v>0</v>
      </c>
      <c r="E54" s="76">
        <f t="shared" si="4"/>
        <v>232</v>
      </c>
      <c r="F54" s="152">
        <f t="shared" si="4"/>
        <v>629</v>
      </c>
      <c r="G54" s="77">
        <f t="shared" si="4"/>
        <v>21</v>
      </c>
      <c r="H54" s="76">
        <f t="shared" si="4"/>
        <v>914</v>
      </c>
      <c r="I54" s="152">
        <f t="shared" si="4"/>
        <v>2270</v>
      </c>
      <c r="J54" s="77">
        <f t="shared" si="4"/>
        <v>58</v>
      </c>
      <c r="K54" s="76">
        <f t="shared" si="4"/>
        <v>1751</v>
      </c>
      <c r="L54" s="152">
        <f t="shared" si="4"/>
        <v>3168</v>
      </c>
      <c r="M54" s="77">
        <f t="shared" si="4"/>
        <v>181</v>
      </c>
      <c r="N54" s="76">
        <f>N45+N50</f>
        <v>417</v>
      </c>
      <c r="O54" s="152">
        <f>O40+O50</f>
        <v>1279</v>
      </c>
      <c r="P54" s="77">
        <f>P45</f>
        <v>44</v>
      </c>
      <c r="Q54" s="76">
        <f t="shared" si="4"/>
        <v>840</v>
      </c>
      <c r="R54" s="152">
        <f t="shared" si="4"/>
        <v>2380</v>
      </c>
      <c r="S54" s="77">
        <f t="shared" si="4"/>
        <v>16</v>
      </c>
      <c r="T54" s="76">
        <f t="shared" si="4"/>
        <v>524</v>
      </c>
      <c r="U54" s="152">
        <f t="shared" si="4"/>
        <v>859</v>
      </c>
      <c r="V54" s="77">
        <f t="shared" si="4"/>
        <v>148</v>
      </c>
      <c r="W54" s="76">
        <f t="shared" si="4"/>
        <v>68</v>
      </c>
      <c r="X54" s="152">
        <f t="shared" si="4"/>
        <v>417</v>
      </c>
      <c r="Y54" s="77">
        <f t="shared" si="4"/>
        <v>32</v>
      </c>
      <c r="Z54" s="76">
        <f>SUM(Z40:Z51)</f>
        <v>1162</v>
      </c>
      <c r="AA54" s="152">
        <f>SUM(AA40:AA52)</f>
        <v>3665</v>
      </c>
      <c r="AB54" s="77">
        <f t="shared" ref="AB54" si="5">SUM(AB40:AB52)</f>
        <v>1320</v>
      </c>
    </row>
    <row r="55" spans="1:28" x14ac:dyDescent="0.25">
      <c r="A55" s="65"/>
      <c r="B55" s="66"/>
      <c r="C55" s="68"/>
      <c r="D55" s="67"/>
      <c r="E55" s="66"/>
      <c r="F55" s="68"/>
      <c r="G55" s="67"/>
      <c r="H55" s="66"/>
      <c r="I55" s="68"/>
      <c r="J55" s="67"/>
      <c r="K55" s="66"/>
      <c r="L55" s="68"/>
      <c r="M55" s="67"/>
      <c r="N55" s="66"/>
      <c r="O55" s="68"/>
      <c r="P55" s="67"/>
      <c r="Q55" s="66"/>
      <c r="R55" s="68"/>
      <c r="S55" s="67"/>
      <c r="T55" s="66"/>
      <c r="U55" s="68"/>
      <c r="V55" s="67"/>
      <c r="W55" s="66"/>
      <c r="X55" s="68"/>
      <c r="Y55" s="67"/>
      <c r="Z55" s="66"/>
      <c r="AA55" s="68"/>
      <c r="AB55" s="67"/>
    </row>
    <row r="56" spans="1:28" ht="31.5" x14ac:dyDescent="0.25">
      <c r="A56" s="52" t="s">
        <v>52</v>
      </c>
      <c r="B56" s="104"/>
      <c r="C56" s="105"/>
      <c r="D56" s="106"/>
      <c r="E56" s="105"/>
      <c r="F56" s="105"/>
      <c r="G56" s="106"/>
      <c r="H56" s="104"/>
      <c r="I56" s="105"/>
      <c r="J56" s="106"/>
      <c r="K56" s="104"/>
      <c r="L56" s="105"/>
      <c r="M56" s="106"/>
      <c r="N56" s="104"/>
      <c r="O56" s="105"/>
      <c r="P56" s="106"/>
      <c r="Q56" s="104"/>
      <c r="R56" s="105"/>
      <c r="S56" s="106"/>
      <c r="T56" s="104"/>
      <c r="U56" s="105"/>
      <c r="V56" s="106"/>
      <c r="W56" s="104"/>
      <c r="X56" s="105"/>
      <c r="Y56" s="106"/>
      <c r="Z56" s="104"/>
      <c r="AA56" s="105"/>
      <c r="AB56" s="106"/>
    </row>
    <row r="57" spans="1:28" x14ac:dyDescent="0.25">
      <c r="A57" s="55"/>
      <c r="B57" s="74"/>
      <c r="C57" s="153"/>
      <c r="D57" s="75"/>
      <c r="E57" s="153"/>
      <c r="F57" s="153"/>
      <c r="G57" s="75"/>
      <c r="H57" s="74"/>
      <c r="I57" s="153"/>
      <c r="J57" s="75"/>
      <c r="K57" s="74"/>
      <c r="L57" s="153"/>
      <c r="M57" s="75"/>
      <c r="N57" s="74"/>
      <c r="O57" s="153"/>
      <c r="P57" s="75"/>
      <c r="Q57" s="74"/>
      <c r="R57" s="153"/>
      <c r="S57" s="75"/>
      <c r="T57" s="74"/>
      <c r="U57" s="153"/>
      <c r="V57" s="75"/>
      <c r="W57" s="74"/>
      <c r="X57" s="153"/>
      <c r="Y57" s="75"/>
      <c r="Z57" s="74"/>
      <c r="AA57" s="153"/>
      <c r="AB57" s="75"/>
    </row>
    <row r="58" spans="1:28" x14ac:dyDescent="0.25">
      <c r="A58" s="55" t="s">
        <v>66</v>
      </c>
      <c r="B58" s="142">
        <v>2024</v>
      </c>
      <c r="C58" s="143">
        <v>2025</v>
      </c>
      <c r="D58" s="57"/>
      <c r="E58" s="142">
        <v>2024</v>
      </c>
      <c r="F58" s="143">
        <v>2025</v>
      </c>
      <c r="G58" s="57"/>
      <c r="H58" s="142">
        <v>2024</v>
      </c>
      <c r="I58" s="143">
        <v>2025</v>
      </c>
      <c r="J58" s="57"/>
      <c r="K58" s="142">
        <v>2024</v>
      </c>
      <c r="L58" s="143">
        <v>2025</v>
      </c>
      <c r="M58" s="57"/>
      <c r="N58" s="142">
        <v>2024</v>
      </c>
      <c r="O58" s="143">
        <v>2025</v>
      </c>
      <c r="P58" s="57"/>
      <c r="Q58" s="142">
        <v>2024</v>
      </c>
      <c r="R58" s="143">
        <v>2025</v>
      </c>
      <c r="S58" s="57"/>
      <c r="T58" s="142">
        <v>2024</v>
      </c>
      <c r="U58" s="143">
        <v>2025</v>
      </c>
      <c r="V58" s="57"/>
      <c r="W58" s="142">
        <v>2024</v>
      </c>
      <c r="X58" s="143">
        <v>2025</v>
      </c>
      <c r="Y58" s="57"/>
      <c r="Z58" s="142">
        <v>2024</v>
      </c>
      <c r="AA58" s="143">
        <v>2025</v>
      </c>
      <c r="AB58" s="57"/>
    </row>
    <row r="59" spans="1:28" x14ac:dyDescent="0.25">
      <c r="A59" s="55"/>
      <c r="B59" s="66"/>
      <c r="C59" s="68"/>
      <c r="D59" s="71"/>
      <c r="E59" s="68"/>
      <c r="F59" s="68"/>
      <c r="G59" s="71"/>
      <c r="H59" s="66"/>
      <c r="I59" s="68"/>
      <c r="J59" s="71"/>
      <c r="K59" s="66"/>
      <c r="L59" s="68"/>
      <c r="M59" s="71"/>
      <c r="N59" s="66"/>
      <c r="O59" s="68"/>
      <c r="P59" s="71"/>
      <c r="Q59" s="66"/>
      <c r="R59" s="68"/>
      <c r="S59" s="71"/>
      <c r="T59" s="66"/>
      <c r="U59" s="68"/>
      <c r="V59" s="71"/>
      <c r="W59" s="66"/>
      <c r="X59" s="68"/>
      <c r="Y59" s="71"/>
      <c r="Z59" s="66"/>
      <c r="AA59" s="68"/>
      <c r="AB59" s="71"/>
    </row>
    <row r="60" spans="1:28" x14ac:dyDescent="0.25">
      <c r="A60" s="55" t="s">
        <v>48</v>
      </c>
      <c r="B60" s="133">
        <v>0</v>
      </c>
      <c r="C60" s="133">
        <v>0</v>
      </c>
      <c r="D60" s="129"/>
      <c r="E60" s="139">
        <v>0</v>
      </c>
      <c r="F60" s="131">
        <v>0</v>
      </c>
      <c r="G60" s="129"/>
      <c r="H60" s="131">
        <v>0</v>
      </c>
      <c r="I60" s="131">
        <v>0</v>
      </c>
      <c r="J60" s="129"/>
      <c r="K60" s="131">
        <v>0</v>
      </c>
      <c r="L60" s="131">
        <v>0</v>
      </c>
      <c r="M60" s="129"/>
      <c r="N60" s="131">
        <v>0</v>
      </c>
      <c r="O60" s="131">
        <v>0</v>
      </c>
      <c r="P60" s="129"/>
      <c r="Q60" s="131">
        <v>51</v>
      </c>
      <c r="R60" s="131">
        <v>432</v>
      </c>
      <c r="S60" s="129"/>
      <c r="T60" s="131">
        <v>0</v>
      </c>
      <c r="U60" s="131">
        <v>0</v>
      </c>
      <c r="V60" s="129"/>
      <c r="W60" s="131">
        <v>0</v>
      </c>
      <c r="X60" s="131">
        <v>0</v>
      </c>
      <c r="Y60" s="129"/>
      <c r="Z60" s="131">
        <v>0</v>
      </c>
      <c r="AA60" s="131">
        <v>0</v>
      </c>
      <c r="AB60" s="75"/>
    </row>
    <row r="61" spans="1:28" x14ac:dyDescent="0.25">
      <c r="A61" s="72" t="s">
        <v>49</v>
      </c>
      <c r="B61" s="133">
        <v>0</v>
      </c>
      <c r="C61" s="132">
        <v>64</v>
      </c>
      <c r="D61" s="129"/>
      <c r="E61" s="138">
        <v>0</v>
      </c>
      <c r="F61" s="140">
        <v>162</v>
      </c>
      <c r="G61" s="129"/>
      <c r="H61" s="137">
        <v>416</v>
      </c>
      <c r="I61" s="140">
        <v>863</v>
      </c>
      <c r="J61" s="129"/>
      <c r="K61" s="137">
        <v>620</v>
      </c>
      <c r="L61" s="140">
        <v>1346</v>
      </c>
      <c r="M61" s="129"/>
      <c r="N61" s="137">
        <v>0</v>
      </c>
      <c r="O61" s="137">
        <v>0</v>
      </c>
      <c r="P61" s="129"/>
      <c r="Q61" s="137">
        <v>0</v>
      </c>
      <c r="R61" s="137">
        <v>0</v>
      </c>
      <c r="S61" s="129"/>
      <c r="T61" s="137">
        <v>196</v>
      </c>
      <c r="U61" s="140">
        <v>271</v>
      </c>
      <c r="V61" s="129"/>
      <c r="W61" s="137">
        <v>0</v>
      </c>
      <c r="X61" s="137">
        <v>0</v>
      </c>
      <c r="Y61" s="129"/>
      <c r="Z61" s="137">
        <v>0</v>
      </c>
      <c r="AA61" s="140">
        <v>52</v>
      </c>
      <c r="AB61" s="75"/>
    </row>
    <row r="62" spans="1:28" x14ac:dyDescent="0.25">
      <c r="A62" s="55"/>
      <c r="B62" s="102"/>
      <c r="C62" s="103"/>
      <c r="D62" s="77"/>
      <c r="E62" s="103"/>
      <c r="F62" s="103"/>
      <c r="G62" s="77"/>
      <c r="H62" s="102"/>
      <c r="I62" s="103"/>
      <c r="J62" s="77"/>
      <c r="K62" s="102"/>
      <c r="L62" s="103"/>
      <c r="M62" s="77"/>
      <c r="N62" s="102"/>
      <c r="O62" s="103"/>
      <c r="P62" s="77"/>
      <c r="Q62" s="102"/>
      <c r="R62" s="103"/>
      <c r="S62" s="77"/>
      <c r="T62" s="102"/>
      <c r="U62" s="103"/>
      <c r="V62" s="77"/>
      <c r="W62" s="102"/>
      <c r="X62" s="103"/>
      <c r="Y62" s="77"/>
      <c r="Z62" s="102"/>
      <c r="AA62" s="103"/>
      <c r="AB62" s="77"/>
    </row>
    <row r="63" spans="1:28" x14ac:dyDescent="0.25">
      <c r="A63" s="78" t="s">
        <v>18</v>
      </c>
      <c r="B63" s="79">
        <f>SUM(B60:B61)</f>
        <v>0</v>
      </c>
      <c r="C63" s="80">
        <f>SUM(C60:C61)</f>
        <v>64</v>
      </c>
      <c r="D63" s="101"/>
      <c r="E63" s="80">
        <f t="shared" ref="E63:AA63" si="6">SUM(E60:E61)</f>
        <v>0</v>
      </c>
      <c r="F63" s="80">
        <f t="shared" si="6"/>
        <v>162</v>
      </c>
      <c r="G63" s="101"/>
      <c r="H63" s="79">
        <f t="shared" si="6"/>
        <v>416</v>
      </c>
      <c r="I63" s="80">
        <f t="shared" si="6"/>
        <v>863</v>
      </c>
      <c r="J63" s="101"/>
      <c r="K63" s="79">
        <f t="shared" si="6"/>
        <v>620</v>
      </c>
      <c r="L63" s="80">
        <f t="shared" si="6"/>
        <v>1346</v>
      </c>
      <c r="M63" s="101"/>
      <c r="N63" s="79">
        <f t="shared" si="6"/>
        <v>0</v>
      </c>
      <c r="O63" s="80">
        <f t="shared" si="6"/>
        <v>0</v>
      </c>
      <c r="P63" s="101"/>
      <c r="Q63" s="79">
        <f t="shared" si="6"/>
        <v>51</v>
      </c>
      <c r="R63" s="80">
        <f t="shared" si="6"/>
        <v>432</v>
      </c>
      <c r="S63" s="101"/>
      <c r="T63" s="79">
        <f t="shared" si="6"/>
        <v>196</v>
      </c>
      <c r="U63" s="80">
        <f t="shared" si="6"/>
        <v>271</v>
      </c>
      <c r="V63" s="101"/>
      <c r="W63" s="79">
        <f t="shared" si="6"/>
        <v>0</v>
      </c>
      <c r="X63" s="80">
        <f t="shared" si="6"/>
        <v>0</v>
      </c>
      <c r="Y63" s="101"/>
      <c r="Z63" s="79">
        <f t="shared" si="6"/>
        <v>0</v>
      </c>
      <c r="AA63" s="80">
        <f t="shared" si="6"/>
        <v>52</v>
      </c>
      <c r="AB63" s="101"/>
    </row>
    <row r="64" spans="1:28" x14ac:dyDescent="0.25">
      <c r="H64" s="51"/>
      <c r="I64" s="51"/>
      <c r="K64" s="51"/>
      <c r="L64" s="51"/>
      <c r="O64" s="51"/>
      <c r="R64" s="51"/>
      <c r="U64" s="51"/>
      <c r="X64" s="51"/>
      <c r="AA64" s="51"/>
    </row>
    <row r="65" spans="1:27" x14ac:dyDescent="0.25">
      <c r="A65" s="141" t="s">
        <v>65</v>
      </c>
      <c r="H65" s="51"/>
      <c r="I65" s="51"/>
      <c r="K65" s="51"/>
      <c r="L65" s="51"/>
      <c r="O65" s="51"/>
      <c r="R65" s="51"/>
      <c r="U65" s="51"/>
      <c r="X65" s="51"/>
      <c r="AA65" s="51"/>
    </row>
    <row r="66" spans="1:27" ht="15.75" customHeight="1" x14ac:dyDescent="0.25">
      <c r="A66" s="156" t="s">
        <v>63</v>
      </c>
      <c r="B66" s="155"/>
      <c r="C66" s="155"/>
      <c r="D66" s="155"/>
      <c r="E66" s="155"/>
      <c r="F66" s="155"/>
      <c r="G66" s="155"/>
      <c r="H66" s="155"/>
      <c r="I66" s="155"/>
      <c r="J66" s="155"/>
      <c r="K66" s="155"/>
    </row>
    <row r="67" spans="1:27" ht="33.75" customHeight="1" x14ac:dyDescent="0.25">
      <c r="A67" s="156" t="s">
        <v>68</v>
      </c>
      <c r="B67" s="156"/>
      <c r="C67" s="156"/>
      <c r="D67" s="156"/>
      <c r="E67" s="156"/>
      <c r="F67" s="156"/>
      <c r="G67" s="156"/>
      <c r="H67" s="156"/>
      <c r="I67" s="156"/>
      <c r="J67" s="156"/>
      <c r="K67" s="156"/>
    </row>
  </sheetData>
  <mergeCells count="3">
    <mergeCell ref="A1:F1"/>
    <mergeCell ref="A66:K66"/>
    <mergeCell ref="A67:K67"/>
  </mergeCells>
  <phoneticPr fontId="11" type="noConversion"/>
  <pageMargins left="0.70866141732283472" right="0.70866141732283472" top="0.78740157480314965" bottom="0.78740157480314965" header="0.31496062992125984" footer="0.31496062992125984"/>
  <pageSetup paperSize="9" scale="3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D8D56-B3C2-489F-858D-3A6F35735B09}">
  <dimension ref="A1:D29"/>
  <sheetViews>
    <sheetView workbookViewId="0"/>
  </sheetViews>
  <sheetFormatPr baseColWidth="10" defaultRowHeight="15.75" x14ac:dyDescent="0.25"/>
  <cols>
    <col min="1" max="1" width="19.875" bestFit="1" customWidth="1"/>
    <col min="2" max="2" width="15.75" bestFit="1" customWidth="1"/>
    <col min="3" max="4" width="13.375" bestFit="1" customWidth="1"/>
  </cols>
  <sheetData>
    <row r="1" spans="1:4" x14ac:dyDescent="0.25">
      <c r="A1" s="82" t="s">
        <v>54</v>
      </c>
      <c r="B1" s="3"/>
      <c r="C1" s="3"/>
      <c r="D1" s="3"/>
    </row>
    <row r="2" spans="1:4" x14ac:dyDescent="0.25">
      <c r="A2" s="83" t="s">
        <v>55</v>
      </c>
      <c r="B2" s="3"/>
      <c r="C2" s="3"/>
      <c r="D2" s="3"/>
    </row>
    <row r="3" spans="1:4" x14ac:dyDescent="0.25">
      <c r="A3" s="84"/>
      <c r="B3" s="85">
        <v>2024</v>
      </c>
      <c r="C3" s="85">
        <v>2025</v>
      </c>
      <c r="D3" s="86" t="s">
        <v>18</v>
      </c>
    </row>
    <row r="4" spans="1:4" x14ac:dyDescent="0.25">
      <c r="A4" s="87" t="s">
        <v>33</v>
      </c>
      <c r="B4" s="81">
        <v>0</v>
      </c>
      <c r="C4" s="81">
        <v>5347771.68</v>
      </c>
      <c r="D4" s="54">
        <f>SUM(B4:C4)</f>
        <v>5347771.68</v>
      </c>
    </row>
    <row r="5" spans="1:4" x14ac:dyDescent="0.25">
      <c r="A5" s="87" t="s">
        <v>34</v>
      </c>
      <c r="B5" s="81">
        <v>0</v>
      </c>
      <c r="C5" s="81">
        <v>9309587</v>
      </c>
      <c r="D5" s="54">
        <f t="shared" ref="D5:D13" si="0">SUM(B5:C5)</f>
        <v>9309587</v>
      </c>
    </row>
    <row r="6" spans="1:4" x14ac:dyDescent="0.25">
      <c r="A6" s="87" t="s">
        <v>56</v>
      </c>
      <c r="B6" s="81">
        <v>10900000</v>
      </c>
      <c r="C6" s="81">
        <v>90494548.040000007</v>
      </c>
      <c r="D6" s="54">
        <f t="shared" si="0"/>
        <v>101394548.04000001</v>
      </c>
    </row>
    <row r="7" spans="1:4" x14ac:dyDescent="0.25">
      <c r="A7" s="87" t="s">
        <v>57</v>
      </c>
      <c r="B7" s="81">
        <v>3659.39</v>
      </c>
      <c r="C7" s="81">
        <v>10172377.41</v>
      </c>
      <c r="D7" s="54">
        <f t="shared" si="0"/>
        <v>10176036.800000001</v>
      </c>
    </row>
    <row r="8" spans="1:4" x14ac:dyDescent="0.25">
      <c r="A8" s="87" t="s">
        <v>37</v>
      </c>
      <c r="B8" s="81">
        <v>0</v>
      </c>
      <c r="C8" s="81">
        <v>20603041.32</v>
      </c>
      <c r="D8" s="54">
        <f t="shared" si="0"/>
        <v>20603041.32</v>
      </c>
    </row>
    <row r="9" spans="1:4" x14ac:dyDescent="0.25">
      <c r="A9" s="33" t="s">
        <v>38</v>
      </c>
      <c r="B9" s="81">
        <v>0</v>
      </c>
      <c r="C9" s="81">
        <v>1000000</v>
      </c>
      <c r="D9" s="54">
        <f t="shared" si="0"/>
        <v>1000000</v>
      </c>
    </row>
    <row r="10" spans="1:4" x14ac:dyDescent="0.25">
      <c r="A10" s="33" t="s">
        <v>15</v>
      </c>
      <c r="B10" s="81">
        <v>17303940</v>
      </c>
      <c r="C10" s="81">
        <v>36316000</v>
      </c>
      <c r="D10" s="54">
        <f t="shared" si="0"/>
        <v>53619940</v>
      </c>
    </row>
    <row r="11" spans="1:4" x14ac:dyDescent="0.25">
      <c r="A11" s="33" t="s">
        <v>39</v>
      </c>
      <c r="B11" s="81">
        <v>1572500</v>
      </c>
      <c r="C11" s="88">
        <v>10389850</v>
      </c>
      <c r="D11" s="54">
        <f t="shared" si="0"/>
        <v>11962350</v>
      </c>
    </row>
    <row r="12" spans="1:4" x14ac:dyDescent="0.25">
      <c r="A12" s="33" t="s">
        <v>17</v>
      </c>
      <c r="B12" s="81">
        <v>0</v>
      </c>
      <c r="C12" s="81">
        <v>0</v>
      </c>
      <c r="D12" s="54">
        <f t="shared" si="0"/>
        <v>0</v>
      </c>
    </row>
    <row r="13" spans="1:4" x14ac:dyDescent="0.25">
      <c r="A13" s="78" t="s">
        <v>18</v>
      </c>
      <c r="B13" s="68">
        <f>SUM(B4:B12)</f>
        <v>29780099.390000001</v>
      </c>
      <c r="C13" s="68">
        <f>SUM(C4:C12)</f>
        <v>183633175.44999999</v>
      </c>
      <c r="D13" s="67">
        <f t="shared" si="0"/>
        <v>213413274.83999997</v>
      </c>
    </row>
    <row r="14" spans="1:4" x14ac:dyDescent="0.25">
      <c r="A14" s="3"/>
      <c r="B14" s="3"/>
      <c r="C14" s="3"/>
      <c r="D14" s="3"/>
    </row>
    <row r="15" spans="1:4" x14ac:dyDescent="0.25">
      <c r="A15" s="82" t="s">
        <v>54</v>
      </c>
      <c r="B15" s="119"/>
      <c r="C15" s="119"/>
      <c r="D15" s="3"/>
    </row>
    <row r="16" spans="1:4" x14ac:dyDescent="0.25">
      <c r="A16" s="83" t="s">
        <v>55</v>
      </c>
      <c r="B16" s="119"/>
      <c r="C16" s="119"/>
      <c r="D16" s="3"/>
    </row>
    <row r="17" spans="1:4" x14ac:dyDescent="0.25">
      <c r="A17" s="84"/>
      <c r="B17" s="89" t="s">
        <v>69</v>
      </c>
      <c r="C17" s="90" t="s">
        <v>18</v>
      </c>
      <c r="D17" s="3"/>
    </row>
    <row r="18" spans="1:4" x14ac:dyDescent="0.25">
      <c r="A18" s="87" t="s">
        <v>33</v>
      </c>
      <c r="B18" s="120">
        <v>0</v>
      </c>
      <c r="C18" s="54">
        <f>B18+D4</f>
        <v>5347771.68</v>
      </c>
      <c r="D18" s="3"/>
    </row>
    <row r="19" spans="1:4" x14ac:dyDescent="0.25">
      <c r="A19" s="87" t="s">
        <v>34</v>
      </c>
      <c r="B19" s="51">
        <v>10085734.82</v>
      </c>
      <c r="C19" s="54">
        <f t="shared" ref="C19:C26" si="1">B19+D5</f>
        <v>19395321.82</v>
      </c>
      <c r="D19" s="3"/>
    </row>
    <row r="20" spans="1:4" x14ac:dyDescent="0.25">
      <c r="A20" s="87" t="s">
        <v>56</v>
      </c>
      <c r="B20" s="51">
        <v>16677148.560000001</v>
      </c>
      <c r="C20" s="54">
        <f t="shared" si="1"/>
        <v>118071696.60000001</v>
      </c>
      <c r="D20" s="3"/>
    </row>
    <row r="21" spans="1:4" x14ac:dyDescent="0.25">
      <c r="A21" s="87" t="s">
        <v>57</v>
      </c>
      <c r="B21" s="51">
        <v>5951820.459999999</v>
      </c>
      <c r="C21" s="54">
        <f t="shared" si="1"/>
        <v>16127857.26</v>
      </c>
      <c r="D21" s="3"/>
    </row>
    <row r="22" spans="1:4" x14ac:dyDescent="0.25">
      <c r="A22" s="87" t="s">
        <v>37</v>
      </c>
      <c r="B22" s="51">
        <v>9765840</v>
      </c>
      <c r="C22" s="54">
        <f t="shared" si="1"/>
        <v>30368881.32</v>
      </c>
      <c r="D22" s="3"/>
    </row>
    <row r="23" spans="1:4" x14ac:dyDescent="0.25">
      <c r="A23" s="33" t="s">
        <v>38</v>
      </c>
      <c r="B23" s="51">
        <v>5000000</v>
      </c>
      <c r="C23" s="54">
        <f t="shared" si="1"/>
        <v>6000000</v>
      </c>
      <c r="D23" s="3"/>
    </row>
    <row r="24" spans="1:4" x14ac:dyDescent="0.25">
      <c r="A24" s="33" t="s">
        <v>15</v>
      </c>
      <c r="B24" s="120">
        <v>0</v>
      </c>
      <c r="C24" s="54">
        <f t="shared" si="1"/>
        <v>53619940</v>
      </c>
      <c r="D24" s="3"/>
    </row>
    <row r="25" spans="1:4" x14ac:dyDescent="0.25">
      <c r="A25" s="33" t="s">
        <v>39</v>
      </c>
      <c r="B25" s="51">
        <v>12111250</v>
      </c>
      <c r="C25" s="54">
        <f t="shared" si="1"/>
        <v>24073600</v>
      </c>
      <c r="D25" s="3"/>
    </row>
    <row r="26" spans="1:4" x14ac:dyDescent="0.25">
      <c r="A26" s="33" t="s">
        <v>17</v>
      </c>
      <c r="B26" s="51">
        <v>34952795.229999997</v>
      </c>
      <c r="C26" s="54">
        <f t="shared" si="1"/>
        <v>34952795.229999997</v>
      </c>
      <c r="D26" s="3"/>
    </row>
    <row r="27" spans="1:4" x14ac:dyDescent="0.25">
      <c r="A27" s="78" t="s">
        <v>18</v>
      </c>
      <c r="B27" s="68">
        <f>SUM(B18:B26)</f>
        <v>94544589.069999993</v>
      </c>
      <c r="C27" s="67">
        <f>SUM(C18:C26)</f>
        <v>307957863.91000003</v>
      </c>
      <c r="D27" s="3"/>
    </row>
    <row r="29" spans="1:4" x14ac:dyDescent="0.25">
      <c r="B29" s="121"/>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6652A-D140-49C9-B783-5DCA69E1983C}">
  <dimension ref="A1:F28"/>
  <sheetViews>
    <sheetView workbookViewId="0"/>
  </sheetViews>
  <sheetFormatPr baseColWidth="10" defaultRowHeight="15.75" x14ac:dyDescent="0.25"/>
  <sheetData>
    <row r="1" spans="1:6" x14ac:dyDescent="0.25">
      <c r="A1" s="91" t="s">
        <v>58</v>
      </c>
      <c r="B1" s="3"/>
      <c r="C1" s="3"/>
      <c r="D1" s="3"/>
      <c r="E1" s="3"/>
      <c r="F1" s="3"/>
    </row>
    <row r="2" spans="1:6" x14ac:dyDescent="0.25">
      <c r="A2" s="84"/>
      <c r="B2" s="92" t="s">
        <v>59</v>
      </c>
      <c r="C2" s="92" t="s">
        <v>60</v>
      </c>
      <c r="D2" s="92" t="s">
        <v>61</v>
      </c>
      <c r="E2" s="92" t="s">
        <v>62</v>
      </c>
      <c r="F2" s="93" t="s">
        <v>18</v>
      </c>
    </row>
    <row r="3" spans="1:6" x14ac:dyDescent="0.25">
      <c r="A3" s="94" t="s">
        <v>33</v>
      </c>
      <c r="B3" s="110">
        <v>4.8</v>
      </c>
      <c r="C3" s="110">
        <v>0.4</v>
      </c>
      <c r="D3" s="110">
        <v>0</v>
      </c>
      <c r="E3" s="110">
        <v>0.2</v>
      </c>
      <c r="F3" s="111">
        <v>5.3</v>
      </c>
    </row>
    <row r="4" spans="1:6" x14ac:dyDescent="0.25">
      <c r="A4" s="94" t="s">
        <v>34</v>
      </c>
      <c r="B4" s="110">
        <v>7.7</v>
      </c>
      <c r="C4" s="110">
        <v>1.6</v>
      </c>
      <c r="D4" s="110">
        <v>0</v>
      </c>
      <c r="E4" s="110">
        <v>0</v>
      </c>
      <c r="F4" s="111">
        <v>9.3000000000000007</v>
      </c>
    </row>
    <row r="5" spans="1:6" x14ac:dyDescent="0.25">
      <c r="A5" s="94" t="s">
        <v>56</v>
      </c>
      <c r="B5" s="110">
        <v>84.4</v>
      </c>
      <c r="C5" s="110">
        <v>17</v>
      </c>
      <c r="D5" s="110">
        <v>0</v>
      </c>
      <c r="E5" s="110">
        <v>0</v>
      </c>
      <c r="F5" s="111">
        <v>101.4</v>
      </c>
    </row>
    <row r="6" spans="1:6" x14ac:dyDescent="0.25">
      <c r="A6" s="94" t="s">
        <v>57</v>
      </c>
      <c r="B6" s="110">
        <v>0</v>
      </c>
      <c r="C6" s="110">
        <v>9.5</v>
      </c>
      <c r="D6" s="110">
        <v>0</v>
      </c>
      <c r="E6" s="110">
        <v>0.6</v>
      </c>
      <c r="F6" s="111">
        <v>10.199999999999999</v>
      </c>
    </row>
    <row r="7" spans="1:6" x14ac:dyDescent="0.25">
      <c r="A7" s="94" t="s">
        <v>37</v>
      </c>
      <c r="B7" s="110">
        <v>15</v>
      </c>
      <c r="C7" s="110">
        <v>5.6</v>
      </c>
      <c r="D7" s="110">
        <v>0</v>
      </c>
      <c r="E7" s="110">
        <v>0</v>
      </c>
      <c r="F7" s="111">
        <v>20.6</v>
      </c>
    </row>
    <row r="8" spans="1:6" x14ac:dyDescent="0.25">
      <c r="A8" s="94" t="s">
        <v>38</v>
      </c>
      <c r="B8" s="110">
        <v>0</v>
      </c>
      <c r="C8" s="110">
        <v>1</v>
      </c>
      <c r="D8" s="110">
        <v>0</v>
      </c>
      <c r="E8" s="110">
        <v>0</v>
      </c>
      <c r="F8" s="111">
        <v>1</v>
      </c>
    </row>
    <row r="9" spans="1:6" x14ac:dyDescent="0.25">
      <c r="A9" s="94" t="s">
        <v>15</v>
      </c>
      <c r="B9" s="110">
        <v>49.4</v>
      </c>
      <c r="C9" s="110">
        <v>3.9</v>
      </c>
      <c r="D9" s="110">
        <v>0</v>
      </c>
      <c r="E9" s="110">
        <v>0.4</v>
      </c>
      <c r="F9" s="111">
        <v>53.6</v>
      </c>
    </row>
    <row r="10" spans="1:6" x14ac:dyDescent="0.25">
      <c r="A10" s="94" t="s">
        <v>39</v>
      </c>
      <c r="B10" s="110">
        <v>12</v>
      </c>
      <c r="C10" s="110">
        <v>0</v>
      </c>
      <c r="D10" s="110">
        <v>0</v>
      </c>
      <c r="E10" s="110">
        <v>0</v>
      </c>
      <c r="F10" s="111">
        <v>12</v>
      </c>
    </row>
    <row r="11" spans="1:6" x14ac:dyDescent="0.25">
      <c r="A11" s="94" t="s">
        <v>17</v>
      </c>
      <c r="B11" s="110">
        <v>0</v>
      </c>
      <c r="C11" s="110">
        <v>0</v>
      </c>
      <c r="D11" s="110">
        <v>0</v>
      </c>
      <c r="E11" s="110">
        <v>0</v>
      </c>
      <c r="F11" s="111">
        <v>0</v>
      </c>
    </row>
    <row r="12" spans="1:6" x14ac:dyDescent="0.25">
      <c r="A12" s="95" t="s">
        <v>18</v>
      </c>
      <c r="B12" s="112">
        <v>173.2</v>
      </c>
      <c r="C12" s="112">
        <v>39</v>
      </c>
      <c r="D12" s="112">
        <v>0</v>
      </c>
      <c r="E12" s="112">
        <v>1.2</v>
      </c>
      <c r="F12" s="113">
        <v>213.4</v>
      </c>
    </row>
    <row r="13" spans="1:6" x14ac:dyDescent="0.25">
      <c r="A13" s="3"/>
      <c r="B13" s="3"/>
      <c r="C13" s="3"/>
      <c r="D13" s="3"/>
      <c r="E13" s="3"/>
      <c r="F13" s="3"/>
    </row>
    <row r="14" spans="1:6" x14ac:dyDescent="0.25">
      <c r="A14" s="3"/>
      <c r="B14" s="3"/>
      <c r="C14" s="3"/>
      <c r="D14" s="3"/>
      <c r="E14" s="3"/>
      <c r="F14" s="3"/>
    </row>
    <row r="15" spans="1:6" x14ac:dyDescent="0.25">
      <c r="A15" s="91" t="s">
        <v>70</v>
      </c>
      <c r="B15" s="119"/>
      <c r="C15" s="119"/>
      <c r="D15" s="119"/>
      <c r="E15" s="119"/>
      <c r="F15" s="119"/>
    </row>
    <row r="16" spans="1:6" x14ac:dyDescent="0.25">
      <c r="A16" s="84"/>
      <c r="B16" s="92" t="s">
        <v>59</v>
      </c>
      <c r="C16" s="92" t="s">
        <v>60</v>
      </c>
      <c r="D16" s="92" t="s">
        <v>61</v>
      </c>
      <c r="E16" s="92" t="s">
        <v>62</v>
      </c>
      <c r="F16" s="93" t="s">
        <v>18</v>
      </c>
    </row>
    <row r="17" spans="1:6" x14ac:dyDescent="0.25">
      <c r="A17" s="94" t="s">
        <v>33</v>
      </c>
      <c r="B17" s="120">
        <v>4.8</v>
      </c>
      <c r="C17" s="120">
        <v>0.4</v>
      </c>
      <c r="D17" s="120">
        <v>0</v>
      </c>
      <c r="E17" s="120">
        <v>0.2</v>
      </c>
      <c r="F17" s="111">
        <v>5.3</v>
      </c>
    </row>
    <row r="18" spans="1:6" x14ac:dyDescent="0.25">
      <c r="A18" s="94" t="s">
        <v>34</v>
      </c>
      <c r="B18" s="120">
        <v>14.6</v>
      </c>
      <c r="C18" s="120">
        <v>4.8</v>
      </c>
      <c r="D18" s="120">
        <v>0</v>
      </c>
      <c r="E18" s="120">
        <v>0</v>
      </c>
      <c r="F18" s="111">
        <v>19.399999999999999</v>
      </c>
    </row>
    <row r="19" spans="1:6" x14ac:dyDescent="0.25">
      <c r="A19" s="94" t="s">
        <v>56</v>
      </c>
      <c r="B19" s="120">
        <v>84.4</v>
      </c>
      <c r="C19" s="120">
        <v>32.700000000000003</v>
      </c>
      <c r="D19" s="120">
        <v>0</v>
      </c>
      <c r="E19" s="120">
        <v>1</v>
      </c>
      <c r="F19" s="111">
        <v>118.1</v>
      </c>
    </row>
    <row r="20" spans="1:6" x14ac:dyDescent="0.25">
      <c r="A20" s="94" t="s">
        <v>57</v>
      </c>
      <c r="B20" s="120">
        <v>0</v>
      </c>
      <c r="C20" s="120">
        <v>14.5</v>
      </c>
      <c r="D20" s="120">
        <v>0</v>
      </c>
      <c r="E20" s="120">
        <v>1.6</v>
      </c>
      <c r="F20" s="111">
        <v>16.100000000000001</v>
      </c>
    </row>
    <row r="21" spans="1:6" x14ac:dyDescent="0.25">
      <c r="A21" s="94" t="s">
        <v>37</v>
      </c>
      <c r="B21" s="120">
        <v>24.7</v>
      </c>
      <c r="C21" s="120">
        <v>5.7</v>
      </c>
      <c r="D21" s="120">
        <v>0</v>
      </c>
      <c r="E21" s="120">
        <v>0</v>
      </c>
      <c r="F21" s="111">
        <v>30.4</v>
      </c>
    </row>
    <row r="22" spans="1:6" x14ac:dyDescent="0.25">
      <c r="A22" s="94" t="s">
        <v>38</v>
      </c>
      <c r="B22" s="120">
        <v>0</v>
      </c>
      <c r="C22" s="120">
        <v>6</v>
      </c>
      <c r="D22" s="120">
        <v>0</v>
      </c>
      <c r="E22" s="120">
        <v>0</v>
      </c>
      <c r="F22" s="111">
        <v>6</v>
      </c>
    </row>
    <row r="23" spans="1:6" x14ac:dyDescent="0.25">
      <c r="A23" s="94" t="s">
        <v>15</v>
      </c>
      <c r="B23" s="120">
        <v>49.4</v>
      </c>
      <c r="C23" s="120">
        <v>3.9</v>
      </c>
      <c r="D23" s="120">
        <v>0</v>
      </c>
      <c r="E23" s="120">
        <v>0.4</v>
      </c>
      <c r="F23" s="111">
        <v>53.6</v>
      </c>
    </row>
    <row r="24" spans="1:6" x14ac:dyDescent="0.25">
      <c r="A24" s="94" t="s">
        <v>39</v>
      </c>
      <c r="B24" s="120">
        <v>24.1</v>
      </c>
      <c r="C24" s="120">
        <v>0</v>
      </c>
      <c r="D24" s="120">
        <v>0</v>
      </c>
      <c r="E24" s="120">
        <v>0</v>
      </c>
      <c r="F24" s="111">
        <v>24.1</v>
      </c>
    </row>
    <row r="25" spans="1:6" x14ac:dyDescent="0.25">
      <c r="A25" s="94" t="s">
        <v>17</v>
      </c>
      <c r="B25" s="120">
        <v>33.1</v>
      </c>
      <c r="C25" s="120">
        <v>1.7</v>
      </c>
      <c r="D25" s="120">
        <v>0</v>
      </c>
      <c r="E25" s="120">
        <v>0.2</v>
      </c>
      <c r="F25" s="111">
        <v>35</v>
      </c>
    </row>
    <row r="26" spans="1:6" x14ac:dyDescent="0.25">
      <c r="A26" s="95" t="s">
        <v>18</v>
      </c>
      <c r="B26" s="112">
        <v>235</v>
      </c>
      <c r="C26" s="112">
        <v>69.599999999999994</v>
      </c>
      <c r="D26" s="112">
        <v>0</v>
      </c>
      <c r="E26" s="112">
        <v>3.4</v>
      </c>
      <c r="F26" s="113">
        <v>308</v>
      </c>
    </row>
    <row r="28" spans="1:6" x14ac:dyDescent="0.25">
      <c r="A28" s="83"/>
    </row>
  </sheetData>
  <pageMargins left="0.7" right="0.7" top="0.78740157499999996" bottom="0.78740157499999996" header="0.3" footer="0.3"/>
  <pageSetup paperSize="9" orientation="portrait" r:id="rId1"/>
</worksheet>
</file>

<file path=customXml/_rels/item1.xml.rels><?xml version='1.0' encoding='UTF-8' standalone='no' ?><Relationships xmlns="http://schemas.openxmlformats.org/package/2006/relationships"><Relationship Id="rId1" Type="http://schemas.openxmlformats.org/officeDocument/2006/relationships/customXmlProps" Target="itemProps1.xml" /></Relationships>
</file>

<file path=customXml/item1.xml><?xml version="1.0" encoding="utf-8"?>
<f:fields xmlns:f="http://schemas.fabasoft.com/folio/2007/fields" autoupdate="false" catsource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Frage 1</vt:lpstr>
      <vt:lpstr>Frage 1a 1b</vt:lpstr>
      <vt:lpstr>Frage 1a 1b_2</vt:lpstr>
      <vt:lpstr>Frage 2</vt:lpstr>
      <vt:lpstr>Frage 2_2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Leeb Jasmin</dc:creator>
  <cp:lastModifiedBy>Sturmlechner Christian</cp:lastModifiedBy>
  <cp:lastPrinted>2026-07-10T10:49:03Z</cp:lastPrinted>
  <dcterms:created xsi:type="dcterms:W3CDTF">2026-06-24T11:55:53Z</dcterms:created>
  <dcterms:modified xsi:type="dcterms:W3CDTF">2026-07-10T10:49:08Z</dcterms:modified>
</cp:coreProperties>
</file>

<file path=docProps/custom.xml><?xml version="1.0" encoding="utf-8"?>
<Properties xmlns="http://schemas.openxmlformats.org/officeDocument/2006/custom-properties" xmlns:vt="http://schemas.openxmlformats.org/officeDocument/2006/docPropsVTypes">
  <property name="FSC$NOPARSEFILE" pid="2" fmtid="{D5CDD505-2E9C-101B-9397-08002B2CF9AE}">
    <vt:bool>true</vt:bool>
  </property>
</Properties>
</file>