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600 Projekte\Stellungnahme\"/>
    </mc:Choice>
  </mc:AlternateContent>
  <xr:revisionPtr revIDLastSave="0" documentId="14_{C3F162BF-056C-406E-8072-018AF2D83B86}" xr6:coauthVersionLast="47" xr6:coauthVersionMax="47" xr10:uidLastSave="{00000000-0000-0000-0000-000000000000}"/>
  <bookViews>
    <workbookView xWindow="-120" yWindow="-120" windowWidth="29040" windowHeight="15720" activeTab="1" xr2:uid="{31E68227-AD35-4897-8CAE-7E3BF0934CFB}"/>
  </bookViews>
  <sheets>
    <sheet name="Österreich" sheetId="9" r:id="rId1"/>
    <sheet name="Wien" sheetId="8" r:id="rId2"/>
    <sheet name="NÖ" sheetId="2" r:id="rId3"/>
    <sheet name="Burgenland" sheetId="4" r:id="rId4"/>
    <sheet name="OÖ" sheetId="6" r:id="rId5"/>
    <sheet name="Salzburg" sheetId="1" r:id="rId6"/>
    <sheet name="Stmk" sheetId="3" r:id="rId7"/>
    <sheet name="Kärnten" sheetId="10" r:id="rId8"/>
    <sheet name="Tirol" sheetId="5" r:id="rId9"/>
    <sheet name="Vorarlberg" sheetId="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9" l="1"/>
  <c r="J17" i="9"/>
  <c r="J16" i="9"/>
  <c r="I16" i="9"/>
  <c r="H16" i="9"/>
  <c r="G16" i="9"/>
  <c r="J15" i="9"/>
  <c r="I15" i="9"/>
  <c r="H15" i="9"/>
  <c r="G15" i="9"/>
  <c r="J14" i="9"/>
  <c r="I14" i="9"/>
  <c r="H14" i="9"/>
  <c r="G14" i="9"/>
  <c r="J13" i="9"/>
  <c r="I13" i="9"/>
  <c r="H13" i="9"/>
  <c r="G13" i="9"/>
  <c r="J12" i="9"/>
  <c r="I12" i="9"/>
  <c r="H12" i="9"/>
  <c r="G12" i="9"/>
  <c r="J11" i="9"/>
  <c r="I11" i="9"/>
  <c r="H11" i="9"/>
  <c r="G11" i="9"/>
  <c r="J10" i="9"/>
  <c r="I10" i="9"/>
  <c r="H10" i="9"/>
  <c r="G10" i="9"/>
  <c r="J9" i="9"/>
  <c r="I9" i="9"/>
  <c r="H9" i="9"/>
  <c r="G9" i="9"/>
  <c r="J8" i="9"/>
  <c r="I8" i="9"/>
  <c r="H8" i="9"/>
  <c r="G8" i="9"/>
  <c r="J7" i="9"/>
  <c r="I7" i="9"/>
  <c r="H7" i="9"/>
  <c r="G7" i="9"/>
  <c r="J6" i="9"/>
  <c r="I6" i="9"/>
  <c r="H6" i="9"/>
  <c r="G6" i="9"/>
  <c r="I18" i="9"/>
  <c r="H18" i="9"/>
  <c r="G18" i="9"/>
  <c r="F18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C16" i="9"/>
  <c r="C15" i="9"/>
  <c r="D15" i="9" s="1"/>
  <c r="C14" i="9"/>
  <c r="C13" i="9"/>
  <c r="C12" i="9"/>
  <c r="C11" i="9"/>
  <c r="C10" i="9"/>
  <c r="C9" i="9"/>
  <c r="C8" i="9"/>
  <c r="C7" i="9"/>
  <c r="C6" i="9"/>
  <c r="B16" i="9"/>
  <c r="D16" i="9" s="1"/>
  <c r="B15" i="9"/>
  <c r="B14" i="9"/>
  <c r="B13" i="9"/>
  <c r="B12" i="9"/>
  <c r="B11" i="9"/>
  <c r="B10" i="9"/>
  <c r="B9" i="9"/>
  <c r="B8" i="9"/>
  <c r="D8" i="9" s="1"/>
  <c r="B7" i="9"/>
  <c r="B6" i="9"/>
  <c r="I17" i="10"/>
  <c r="I18" i="10" s="1"/>
  <c r="H17" i="10"/>
  <c r="H18" i="10" s="1"/>
  <c r="G17" i="10"/>
  <c r="G18" i="10" s="1"/>
  <c r="F17" i="10"/>
  <c r="F18" i="10" s="1"/>
  <c r="E17" i="10"/>
  <c r="E18" i="10" s="1"/>
  <c r="C17" i="10"/>
  <c r="B17" i="10"/>
  <c r="B18" i="10" s="1"/>
  <c r="D16" i="10"/>
  <c r="D15" i="10"/>
  <c r="D14" i="10"/>
  <c r="D13" i="10"/>
  <c r="D12" i="10"/>
  <c r="D11" i="10"/>
  <c r="D10" i="10"/>
  <c r="D9" i="10"/>
  <c r="D8" i="10"/>
  <c r="D7" i="10"/>
  <c r="D6" i="10"/>
  <c r="F17" i="9"/>
  <c r="I17" i="9"/>
  <c r="H17" i="9"/>
  <c r="G17" i="9"/>
  <c r="I17" i="8"/>
  <c r="I18" i="8" s="1"/>
  <c r="H17" i="8"/>
  <c r="H18" i="8" s="1"/>
  <c r="G17" i="8"/>
  <c r="G18" i="8" s="1"/>
  <c r="E17" i="8"/>
  <c r="E18" i="8" s="1"/>
  <c r="E18" i="9" s="1"/>
  <c r="C17" i="8"/>
  <c r="C18" i="8" s="1"/>
  <c r="C18" i="9" s="1"/>
  <c r="B17" i="8"/>
  <c r="B18" i="8" s="1"/>
  <c r="B18" i="9" s="1"/>
  <c r="D16" i="8"/>
  <c r="D15" i="8"/>
  <c r="D14" i="8"/>
  <c r="D13" i="8"/>
  <c r="D12" i="8"/>
  <c r="D11" i="8"/>
  <c r="D10" i="8"/>
  <c r="D9" i="8"/>
  <c r="D8" i="8"/>
  <c r="D7" i="8"/>
  <c r="D6" i="8"/>
  <c r="B18" i="7"/>
  <c r="I17" i="7"/>
  <c r="I18" i="7" s="1"/>
  <c r="H17" i="7"/>
  <c r="H18" i="7" s="1"/>
  <c r="G17" i="7"/>
  <c r="G18" i="7" s="1"/>
  <c r="E17" i="7"/>
  <c r="E18" i="7" s="1"/>
  <c r="C17" i="7"/>
  <c r="C18" i="7" s="1"/>
  <c r="B17" i="7"/>
  <c r="D16" i="7"/>
  <c r="D15" i="7"/>
  <c r="D14" i="7"/>
  <c r="D13" i="7"/>
  <c r="D12" i="7"/>
  <c r="D11" i="7"/>
  <c r="D10" i="7"/>
  <c r="D9" i="7"/>
  <c r="D8" i="7"/>
  <c r="D7" i="7"/>
  <c r="D6" i="7"/>
  <c r="B18" i="6"/>
  <c r="I17" i="6"/>
  <c r="I18" i="6" s="1"/>
  <c r="H17" i="6"/>
  <c r="H18" i="6" s="1"/>
  <c r="G17" i="6"/>
  <c r="G18" i="6" s="1"/>
  <c r="E17" i="6"/>
  <c r="E18" i="6" s="1"/>
  <c r="C17" i="6"/>
  <c r="C18" i="6" s="1"/>
  <c r="D18" i="6" s="1"/>
  <c r="B17" i="6"/>
  <c r="D16" i="6"/>
  <c r="D15" i="6"/>
  <c r="D14" i="6"/>
  <c r="D13" i="6"/>
  <c r="D12" i="6"/>
  <c r="D11" i="6"/>
  <c r="D10" i="6"/>
  <c r="D9" i="6"/>
  <c r="D8" i="6"/>
  <c r="D7" i="6"/>
  <c r="D6" i="6"/>
  <c r="I18" i="5"/>
  <c r="H18" i="5"/>
  <c r="G18" i="5"/>
  <c r="B18" i="5"/>
  <c r="C18" i="5"/>
  <c r="C17" i="5"/>
  <c r="I17" i="5"/>
  <c r="H17" i="5"/>
  <c r="G17" i="5"/>
  <c r="F17" i="5"/>
  <c r="F18" i="5" s="1"/>
  <c r="E17" i="5"/>
  <c r="E18" i="5" s="1"/>
  <c r="B17" i="5"/>
  <c r="D16" i="5"/>
  <c r="D15" i="5"/>
  <c r="D14" i="5"/>
  <c r="I17" i="4"/>
  <c r="I18" i="4" s="1"/>
  <c r="H17" i="4"/>
  <c r="H18" i="4" s="1"/>
  <c r="G17" i="4"/>
  <c r="G18" i="4" s="1"/>
  <c r="F17" i="4"/>
  <c r="F18" i="4" s="1"/>
  <c r="E17" i="4"/>
  <c r="E18" i="4" s="1"/>
  <c r="C17" i="4"/>
  <c r="C18" i="4" s="1"/>
  <c r="B17" i="4"/>
  <c r="B18" i="4" s="1"/>
  <c r="D16" i="4"/>
  <c r="D15" i="4"/>
  <c r="D14" i="4"/>
  <c r="D13" i="4"/>
  <c r="D12" i="4"/>
  <c r="D11" i="4"/>
  <c r="D10" i="4"/>
  <c r="D9" i="4"/>
  <c r="D8" i="4"/>
  <c r="D7" i="4"/>
  <c r="D6" i="4"/>
  <c r="F18" i="3"/>
  <c r="F17" i="3"/>
  <c r="I17" i="3"/>
  <c r="I18" i="3" s="1"/>
  <c r="H17" i="3"/>
  <c r="H18" i="3" s="1"/>
  <c r="G17" i="3"/>
  <c r="G18" i="3" s="1"/>
  <c r="E17" i="3"/>
  <c r="E18" i="3" s="1"/>
  <c r="C17" i="3"/>
  <c r="C18" i="3" s="1"/>
  <c r="B17" i="3"/>
  <c r="B18" i="3" s="1"/>
  <c r="D16" i="3"/>
  <c r="D15" i="3"/>
  <c r="D14" i="3"/>
  <c r="D13" i="3"/>
  <c r="D12" i="3"/>
  <c r="D11" i="3"/>
  <c r="D10" i="3"/>
  <c r="D9" i="3"/>
  <c r="D8" i="3"/>
  <c r="D7" i="3"/>
  <c r="D6" i="3"/>
  <c r="E17" i="1"/>
  <c r="E18" i="1" s="1"/>
  <c r="D10" i="1"/>
  <c r="D9" i="1"/>
  <c r="D8" i="1"/>
  <c r="D7" i="1"/>
  <c r="D6" i="1"/>
  <c r="C17" i="1"/>
  <c r="C18" i="1" s="1"/>
  <c r="B17" i="1"/>
  <c r="B18" i="1" s="1"/>
  <c r="I17" i="2"/>
  <c r="I18" i="2" s="1"/>
  <c r="H17" i="2"/>
  <c r="H18" i="2" s="1"/>
  <c r="G17" i="2"/>
  <c r="G18" i="2" s="1"/>
  <c r="C17" i="2"/>
  <c r="C18" i="2" s="1"/>
  <c r="B17" i="2"/>
  <c r="B18" i="2" s="1"/>
  <c r="D16" i="2"/>
  <c r="D15" i="2"/>
  <c r="D14" i="2"/>
  <c r="D13" i="2"/>
  <c r="D12" i="2"/>
  <c r="D11" i="2"/>
  <c r="G18" i="1"/>
  <c r="I17" i="1"/>
  <c r="I18" i="1" s="1"/>
  <c r="H17" i="1"/>
  <c r="H18" i="1" s="1"/>
  <c r="G17" i="1"/>
  <c r="D16" i="1"/>
  <c r="D15" i="1"/>
  <c r="D14" i="1"/>
  <c r="D13" i="1"/>
  <c r="D12" i="1"/>
  <c r="D11" i="1"/>
  <c r="D12" i="9" l="1"/>
  <c r="D11" i="9"/>
  <c r="D7" i="9"/>
  <c r="C17" i="9"/>
  <c r="E17" i="9"/>
  <c r="D14" i="9"/>
  <c r="D10" i="9"/>
  <c r="D9" i="9"/>
  <c r="D13" i="9"/>
  <c r="D17" i="10"/>
  <c r="C18" i="10"/>
  <c r="D18" i="10"/>
  <c r="B17" i="9"/>
  <c r="D18" i="9" s="1"/>
  <c r="D6" i="9"/>
  <c r="D18" i="7"/>
  <c r="D17" i="7"/>
  <c r="D17" i="8"/>
  <c r="D18" i="8"/>
  <c r="D17" i="6"/>
  <c r="D17" i="5"/>
  <c r="D18" i="5"/>
  <c r="D17" i="4"/>
  <c r="D18" i="4"/>
  <c r="D18" i="3"/>
  <c r="D17" i="3"/>
  <c r="D18" i="1"/>
  <c r="D17" i="1"/>
  <c r="D18" i="2"/>
  <c r="D17" i="2"/>
  <c r="D17" i="9" l="1"/>
</calcChain>
</file>

<file path=xl/sharedStrings.xml><?xml version="1.0" encoding="utf-8"?>
<sst xmlns="http://schemas.openxmlformats.org/spreadsheetml/2006/main" count="195" uniqueCount="45">
  <si>
    <t>Anfrage Weltbund an Bundesländer w/ Beibehaltungs-Anträgen</t>
  </si>
  <si>
    <t>2025 (1. HJ)</t>
  </si>
  <si>
    <t>Bundesland</t>
  </si>
  <si>
    <t>abgewiesen (abs)</t>
  </si>
  <si>
    <t xml:space="preserve">pos 
(in %) </t>
  </si>
  <si>
    <t>bewilligt 
(abs)</t>
  </si>
  <si>
    <t>Anzahl 
Anträge</t>
  </si>
  <si>
    <t>Niederösterreich</t>
  </si>
  <si>
    <t>Rep. Ö
(§28 Abs1 Z1)</t>
  </si>
  <si>
    <t>Kindeswohl
(§28 Abs1 Z2)</t>
  </si>
  <si>
    <t>priv. Gründe 
(§28 Abs2)</t>
  </si>
  <si>
    <t>Schreiben vom 26.11.2025, Mag. Doris Schulz</t>
  </si>
  <si>
    <t xml:space="preserve">Hinweise: </t>
  </si>
  <si>
    <t>Nachweisbare Verbundenheit zu Österreich ist nach der Rechtsprechung des VwGH kein Beibehaltungsgrund  im Sinne des Staatsbürgerschaftsgesetzes (VwGH 12.12.2019, RA 2019/01/0437).</t>
  </si>
  <si>
    <t xml:space="preserve">Über freiwillig zurückgezogene Anträge wird keine Statistik geführt. </t>
  </si>
  <si>
    <t>Summe</t>
  </si>
  <si>
    <t>Durchschnitt p.a.</t>
  </si>
  <si>
    <t>Salzburg</t>
  </si>
  <si>
    <t>zurück-gezogen</t>
  </si>
  <si>
    <t>Sonstiges</t>
  </si>
  <si>
    <t>Keine Daten zu Begründungen "Interesse der Republik", "nachweisbare Verbundenheit zu Ö" sowie "private/berufliche Gründe".</t>
  </si>
  <si>
    <t xml:space="preserve">Für 1.HJ 2025 noch nicht abgeschlossene Auswertung, daher erhöhter Anteil "Sonstiges". </t>
  </si>
  <si>
    <t>Steiermark</t>
  </si>
  <si>
    <t>Schreiben vom 20.11.2025, Mag. Florian Tunner</t>
  </si>
  <si>
    <t>Schreiben vom 20.11.2025, Mag. Jacqueline Heilig-Hofbauer</t>
  </si>
  <si>
    <t>Burgenland</t>
  </si>
  <si>
    <t>Schreiben vom 20.11.2025, Elisabeth Bader / Mag. Berhard Ozlsberber, BA</t>
  </si>
  <si>
    <t xml:space="preserve">Zu den privaten Gründen wird ausgeführt, das die Begründungen sich hauptsächlich auf beruflich bedingte Gründe (auch perspektivisch) - Einschrängungen im Aufenthaltsstatus, des beruflichen Fortkommens im Ausland und Vermögensnachteile im Wohnsitzland - beziehen. </t>
  </si>
  <si>
    <t>Tirol</t>
  </si>
  <si>
    <t>Schreiben vom 24.11.2025, Mag. Swetlana Keser</t>
  </si>
  <si>
    <t>Mangels statistischer Erfassung ist für die Jahre 2015-2022 keine Auflistung möglich.</t>
  </si>
  <si>
    <r>
      <t xml:space="preserve">Dies gilt auch für Begründungen - "Ich würde jedoch schätzen dass sich die Gründe </t>
    </r>
    <r>
      <rPr>
        <i/>
        <sz val="11"/>
        <color theme="1"/>
        <rFont val="Calibri"/>
        <family val="2"/>
        <scheme val="minor"/>
      </rPr>
      <t>Kindeswohl</t>
    </r>
    <r>
      <rPr>
        <sz val="11"/>
        <color theme="1"/>
        <rFont val="Calibri"/>
        <family val="2"/>
        <scheme val="minor"/>
      </rPr>
      <t xml:space="preserve"> und </t>
    </r>
    <r>
      <rPr>
        <i/>
        <sz val="11"/>
        <color theme="1"/>
        <rFont val="Calibri"/>
        <family val="2"/>
        <scheme val="minor"/>
      </rPr>
      <t>Staatsinteresse</t>
    </r>
    <r>
      <rPr>
        <sz val="11"/>
        <color theme="1"/>
        <rFont val="Calibri"/>
        <family val="2"/>
        <scheme val="minor"/>
      </rPr>
      <t xml:space="preserve"> ungefähr die Waage halten, während </t>
    </r>
    <r>
      <rPr>
        <i/>
        <sz val="11"/>
        <color theme="1"/>
        <rFont val="Calibri"/>
        <family val="2"/>
        <scheme val="minor"/>
      </rPr>
      <t>extreme Nachteile im privat- und Familienleben</t>
    </r>
    <r>
      <rPr>
        <sz val="11"/>
        <color theme="1"/>
        <rFont val="Calibri"/>
        <family val="2"/>
        <scheme val="minor"/>
      </rPr>
      <t xml:space="preserve"> eher die Ausnahme darstellen."</t>
    </r>
  </si>
  <si>
    <t>Oberösterreich</t>
  </si>
  <si>
    <t>Schreiben vom ...12.2025, Mag. …</t>
  </si>
  <si>
    <t>Vorarlberg</t>
  </si>
  <si>
    <t>Wien</t>
  </si>
  <si>
    <t>Österreich</t>
  </si>
  <si>
    <t>Konsolidierte Auswertung aller Bundesländer</t>
  </si>
  <si>
    <t xml:space="preserve">Bundesländer-Daten liegen für die Jahre VOR 2023 nur eingeschränkt vor. </t>
  </si>
  <si>
    <t>Kärnten</t>
  </si>
  <si>
    <t xml:space="preserve">Basis: IFG-Anfrage Weltbund / November 2025 </t>
  </si>
  <si>
    <t>Durchschnitt p.a. 
&amp; Bundesland</t>
  </si>
  <si>
    <t xml:space="preserve">Die Begründungen der positiven Entscheide liegen nur teilweise vor. </t>
  </si>
  <si>
    <t xml:space="preserve">Keine Daten zu "freiwillig zurückgezogen" - oder zur Begründung negativer wie positiver Entscheidungen.  </t>
  </si>
  <si>
    <t>Schreiben vom 12.12.2025, Christine Bauer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</si>
</sst>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Verdana"/>
      <family val="2"/>
    </font>
    <font>
      <i/>
      <sz val="11"/>
      <color rgb="FF0070C0"/>
      <name val="Verdana"/>
      <family val="2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5" fillId="0" borderId="0" xfId="0" applyFont="1"/>
    <xf numFmtId="9" fontId="2" fillId="0" borderId="0" xfId="1" applyFont="1"/>
    <xf numFmtId="9" fontId="0" fillId="0" borderId="0" xfId="1" applyFont="1"/>
    <xf numFmtId="9" fontId="0" fillId="0" borderId="0" xfId="1" applyFont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9" fontId="0" fillId="0" borderId="1" xfId="1" applyFont="1" applyBorder="1"/>
    <xf numFmtId="9" fontId="4" fillId="0" borderId="0" xfId="1" applyFont="1"/>
    <xf numFmtId="0" fontId="6" fillId="0" borderId="0" xfId="0" applyFont="1" applyAlignment="1">
      <alignment horizontal="right"/>
    </xf>
    <xf numFmtId="0" fontId="6" fillId="0" borderId="0" xfId="0" applyFont="1"/>
    <xf numFmtId="9" fontId="6" fillId="0" borderId="0" xfId="1" applyFont="1"/>
    <xf numFmtId="0" fontId="4" fillId="0" borderId="0" xfId="0" applyFont="1"/>
    <xf numFmtId="2" fontId="6" fillId="0" borderId="0" xfId="0" applyNumberFormat="1" applyFont="1"/>
    <xf numFmtId="9" fontId="0" fillId="0" borderId="1" xfId="1" applyFont="1" applyBorder="1" applyAlignment="1">
      <alignment horizontal="right"/>
    </xf>
    <xf numFmtId="0" fontId="6" fillId="0" borderId="0" xfId="0" applyFont="1" applyAlignment="1">
      <alignment horizontal="right" wrapText="1"/>
    </xf>
    <xf numFmtId="2" fontId="6" fillId="0" borderId="0" xfId="0" applyNumberFormat="1" applyFont="1" applyAlignment="1">
      <alignment wrapText="1"/>
    </xf>
    <xf numFmtId="9" fontId="6" fillId="0" borderId="0" xfId="1" applyFont="1" applyAlignment="1">
      <alignment wrapText="1"/>
    </xf>
    <xf numFmtId="0" fontId="6" fillId="0" borderId="0" xfId="0" applyFont="1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73F4-977C-4197-A6BF-FA285150A6E8}">
  <sheetPr>
    <pageSetUpPr fitToPage="1"/>
  </sheetPr>
  <dimension ref="A1:J22"/>
  <sheetViews>
    <sheetView workbookViewId="0">
      <selection activeCell="B15" sqref="B15"/>
    </sheetView>
  </sheetViews>
  <sheetFormatPr baseColWidth="10" defaultRowHeight="15" x14ac:dyDescent="0.25"/>
  <cols>
    <col min="1" max="1" width="20.28515625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36</v>
      </c>
      <c r="D4" s="7" t="s">
        <v>37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B6">
        <f>+Wien!B6+NÖ!B6+OÖ!B6+Salzburg!B6+Stmk!B6+Kärnten!B6+Tirol!B6+Vorarlberg!B6+Burgenland!B6</f>
        <v>339</v>
      </c>
      <c r="C6">
        <f>+Wien!C6+NÖ!C6+OÖ!C6+Salzburg!C6+Stmk!C6+Kärnten!C6+Tirol!C6+Vorarlberg!C6+Burgenland!C6</f>
        <v>186</v>
      </c>
      <c r="D6" s="7">
        <f t="shared" ref="D6:D10" si="0">+C6/B6</f>
        <v>0.54867256637168138</v>
      </c>
      <c r="E6">
        <f>+Wien!E6+NÖ!E6+OÖ!E6+Salzburg!E6+Stmk!E6+Kärnten!E6+Tirol!E6+Vorarlberg!E6+Burgenland!E6</f>
        <v>20</v>
      </c>
      <c r="F6">
        <f>+Wien!F6+NÖ!F6+OÖ!F6+Salzburg!F6+Stmk!F6+Kärnten!F6+Tirol!F6+Vorarlberg!F6+Burgenland!F6</f>
        <v>12</v>
      </c>
      <c r="G6">
        <f>+Wien!G6+NÖ!G6+OÖ!G6+Salzburg!G6+Stmk!G6+Kärnten!G6+Tirol!G6+Vorarlberg!G6+Burgenland!G6</f>
        <v>0</v>
      </c>
      <c r="H6">
        <f>+Wien!H6+NÖ!H6+OÖ!H6+Salzburg!H6+Stmk!H6+Kärnten!H6+Tirol!H6+Vorarlberg!H6+Burgenland!H6</f>
        <v>1</v>
      </c>
      <c r="I6">
        <f>+Wien!I6+NÖ!I6+OÖ!I6+Salzburg!I6+Stmk!I6+Kärnten!I6+Tirol!I6+Vorarlberg!I6+Burgenland!I6</f>
        <v>11</v>
      </c>
      <c r="J6">
        <f>+Wien!J6+NÖ!J6+OÖ!J6+Salzburg!J6+Stmk!J6+Kärnten!J6+Tirol!J6+Vorarlberg!J6+Burgenland!J6</f>
        <v>0</v>
      </c>
    </row>
    <row r="7" spans="1:10" x14ac:dyDescent="0.25">
      <c r="A7">
        <v>2016</v>
      </c>
      <c r="B7">
        <f>+Wien!B7+NÖ!B7+OÖ!B7+Salzburg!B7+Stmk!B7+Kärnten!B7+Tirol!B7+Vorarlberg!B7+Burgenland!B7</f>
        <v>421</v>
      </c>
      <c r="C7">
        <f>+Wien!C7+NÖ!C7+OÖ!C7+Salzburg!C7+Stmk!C7+Kärnten!C7+Tirol!C7+Vorarlberg!C7+Burgenland!C7</f>
        <v>212</v>
      </c>
      <c r="D7" s="7">
        <f t="shared" si="0"/>
        <v>0.50356294536817103</v>
      </c>
      <c r="E7">
        <f>+Wien!E7+NÖ!E7+OÖ!E7+Salzburg!E7+Stmk!E7+Kärnten!E7+Tirol!E7+Vorarlberg!E7+Burgenland!E7</f>
        <v>47</v>
      </c>
      <c r="F7">
        <f>+Wien!F7+NÖ!F7+OÖ!F7+Salzburg!F7+Stmk!F7+Kärnten!F7+Tirol!F7+Vorarlberg!F7+Burgenland!F7</f>
        <v>10</v>
      </c>
      <c r="G7">
        <f>+Wien!G7+NÖ!G7+OÖ!G7+Salzburg!G7+Stmk!G7+Kärnten!G7+Tirol!G7+Vorarlberg!G7+Burgenland!G7</f>
        <v>0</v>
      </c>
      <c r="H7">
        <f>+Wien!H7+NÖ!H7+OÖ!H7+Salzburg!H7+Stmk!H7+Kärnten!H7+Tirol!H7+Vorarlberg!H7+Burgenland!H7</f>
        <v>0</v>
      </c>
      <c r="I7">
        <f>+Wien!I7+NÖ!I7+OÖ!I7+Salzburg!I7+Stmk!I7+Kärnten!I7+Tirol!I7+Vorarlberg!I7+Burgenland!I7</f>
        <v>8</v>
      </c>
      <c r="J7">
        <f>+Wien!J7+NÖ!J7+OÖ!J7+Salzburg!J7+Stmk!J7+Kärnten!J7+Tirol!J7+Vorarlberg!J7+Burgenland!J7</f>
        <v>0</v>
      </c>
    </row>
    <row r="8" spans="1:10" x14ac:dyDescent="0.25">
      <c r="A8">
        <v>2017</v>
      </c>
      <c r="B8">
        <f>+Wien!B8+NÖ!B8+OÖ!B8+Salzburg!B8+Stmk!B8+Kärnten!B8+Tirol!B8+Vorarlberg!B8+Burgenland!B8</f>
        <v>445</v>
      </c>
      <c r="C8">
        <f>+Wien!C8+NÖ!C8+OÖ!C8+Salzburg!C8+Stmk!C8+Kärnten!C8+Tirol!C8+Vorarlberg!C8+Burgenland!C8</f>
        <v>235</v>
      </c>
      <c r="D8" s="7">
        <f t="shared" si="0"/>
        <v>0.5280898876404494</v>
      </c>
      <c r="E8">
        <f>+Wien!E8+NÖ!E8+OÖ!E8+Salzburg!E8+Stmk!E8+Kärnten!E8+Tirol!E8+Vorarlberg!E8+Burgenland!E8</f>
        <v>70</v>
      </c>
      <c r="F8">
        <f>+Wien!F8+NÖ!F8+OÖ!F8+Salzburg!F8+Stmk!F8+Kärnten!F8+Tirol!F8+Vorarlberg!F8+Burgenland!F8</f>
        <v>12</v>
      </c>
      <c r="G8">
        <f>+Wien!G8+NÖ!G8+OÖ!G8+Salzburg!G8+Stmk!G8+Kärnten!G8+Tirol!G8+Vorarlberg!G8+Burgenland!G8</f>
        <v>0</v>
      </c>
      <c r="H8">
        <f>+Wien!H8+NÖ!H8+OÖ!H8+Salzburg!H8+Stmk!H8+Kärnten!H8+Tirol!H8+Vorarlberg!H8+Burgenland!H8</f>
        <v>2</v>
      </c>
      <c r="I8">
        <f>+Wien!I8+NÖ!I8+OÖ!I8+Salzburg!I8+Stmk!I8+Kärnten!I8+Tirol!I8+Vorarlberg!I8+Burgenland!I8</f>
        <v>13</v>
      </c>
      <c r="J8">
        <f>+Wien!J8+NÖ!J8+OÖ!J8+Salzburg!J8+Stmk!J8+Kärnten!J8+Tirol!J8+Vorarlberg!J8+Burgenland!J8</f>
        <v>2</v>
      </c>
    </row>
    <row r="9" spans="1:10" x14ac:dyDescent="0.25">
      <c r="A9">
        <v>2018</v>
      </c>
      <c r="B9">
        <f>+Wien!B9+NÖ!B9+OÖ!B9+Salzburg!B9+Stmk!B9+Kärnten!B9+Tirol!B9+Vorarlberg!B9+Burgenland!B9</f>
        <v>482</v>
      </c>
      <c r="C9">
        <f>+Wien!C9+NÖ!C9+OÖ!C9+Salzburg!C9+Stmk!C9+Kärnten!C9+Tirol!C9+Vorarlberg!C9+Burgenland!C9</f>
        <v>217</v>
      </c>
      <c r="D9" s="7">
        <f t="shared" si="0"/>
        <v>0.45020746887966806</v>
      </c>
      <c r="E9">
        <f>+Wien!E9+NÖ!E9+OÖ!E9+Salzburg!E9+Stmk!E9+Kärnten!E9+Tirol!E9+Vorarlberg!E9+Burgenland!E9</f>
        <v>53</v>
      </c>
      <c r="F9">
        <f>+Wien!F9+NÖ!F9+OÖ!F9+Salzburg!F9+Stmk!F9+Kärnten!F9+Tirol!F9+Vorarlberg!F9+Burgenland!F9</f>
        <v>10</v>
      </c>
      <c r="G9">
        <f>+Wien!G9+NÖ!G9+OÖ!G9+Salzburg!G9+Stmk!G9+Kärnten!G9+Tirol!G9+Vorarlberg!G9+Burgenland!G9</f>
        <v>0</v>
      </c>
      <c r="H9">
        <f>+Wien!H9+NÖ!H9+OÖ!H9+Salzburg!H9+Stmk!H9+Kärnten!H9+Tirol!H9+Vorarlberg!H9+Burgenland!H9</f>
        <v>3</v>
      </c>
      <c r="I9">
        <f>+Wien!I9+NÖ!I9+OÖ!I9+Salzburg!I9+Stmk!I9+Kärnten!I9+Tirol!I9+Vorarlberg!I9+Burgenland!I9</f>
        <v>10</v>
      </c>
      <c r="J9">
        <f>+Wien!J9+NÖ!J9+OÖ!J9+Salzburg!J9+Stmk!J9+Kärnten!J9+Tirol!J9+Vorarlberg!J9+Burgenland!J9</f>
        <v>0</v>
      </c>
    </row>
    <row r="10" spans="1:10" x14ac:dyDescent="0.25">
      <c r="A10">
        <v>2019</v>
      </c>
      <c r="B10">
        <f>+Wien!B10+NÖ!B10+OÖ!B10+Salzburg!B10+Stmk!B10+Kärnten!B10+Tirol!B10+Vorarlberg!B10+Burgenland!B10</f>
        <v>518</v>
      </c>
      <c r="C10">
        <f>+Wien!C10+NÖ!C10+OÖ!C10+Salzburg!C10+Stmk!C10+Kärnten!C10+Tirol!C10+Vorarlberg!C10+Burgenland!C10</f>
        <v>219</v>
      </c>
      <c r="D10" s="7">
        <f t="shared" si="0"/>
        <v>0.42277992277992277</v>
      </c>
      <c r="E10">
        <f>+Wien!E10+NÖ!E10+OÖ!E10+Salzburg!E10+Stmk!E10+Kärnten!E10+Tirol!E10+Vorarlberg!E10+Burgenland!E10</f>
        <v>45</v>
      </c>
      <c r="F10">
        <f>+Wien!F10+NÖ!F10+OÖ!F10+Salzburg!F10+Stmk!F10+Kärnten!F10+Tirol!F10+Vorarlberg!F10+Burgenland!F10</f>
        <v>8</v>
      </c>
      <c r="G10">
        <f>+Wien!G10+NÖ!G10+OÖ!G10+Salzburg!G10+Stmk!G10+Kärnten!G10+Tirol!G10+Vorarlberg!G10+Burgenland!G10</f>
        <v>0</v>
      </c>
      <c r="H10">
        <f>+Wien!H10+NÖ!H10+OÖ!H10+Salzburg!H10+Stmk!H10+Kärnten!H10+Tirol!H10+Vorarlberg!H10+Burgenland!H10</f>
        <v>0</v>
      </c>
      <c r="I10">
        <f>+Wien!I10+NÖ!I10+OÖ!I10+Salzburg!I10+Stmk!I10+Kärnten!I10+Tirol!I10+Vorarlberg!I10+Burgenland!I10</f>
        <v>11</v>
      </c>
      <c r="J10">
        <f>+Wien!J10+NÖ!J10+OÖ!J10+Salzburg!J10+Stmk!J10+Kärnten!J10+Tirol!J10+Vorarlberg!J10+Burgenland!J10</f>
        <v>3</v>
      </c>
    </row>
    <row r="11" spans="1:10" x14ac:dyDescent="0.25">
      <c r="A11">
        <v>2020</v>
      </c>
      <c r="B11">
        <f>+Wien!B11+NÖ!B11+OÖ!B11+Salzburg!B11+Stmk!B11+Kärnten!B11+Tirol!B11+Vorarlberg!B11+Burgenland!B11</f>
        <v>546</v>
      </c>
      <c r="C11">
        <f>+Wien!C11+NÖ!C11+OÖ!C11+Salzburg!C11+Stmk!C11+Kärnten!C11+Tirol!C11+Vorarlberg!C11+Burgenland!C11</f>
        <v>247</v>
      </c>
      <c r="D11" s="7">
        <f>+C11/B11</f>
        <v>0.45238095238095238</v>
      </c>
      <c r="E11">
        <f>+Wien!E11+NÖ!E11+OÖ!E11+Salzburg!E11+Stmk!E11+Kärnten!E11+Tirol!E11+Vorarlberg!E11+Burgenland!E11</f>
        <v>55</v>
      </c>
      <c r="F11">
        <f>+Wien!F11+NÖ!F11+OÖ!F11+Salzburg!F11+Stmk!F11+Kärnten!F11+Tirol!F11+Vorarlberg!F11+Burgenland!F11</f>
        <v>12</v>
      </c>
      <c r="G11">
        <f>+Wien!G11+NÖ!G11+OÖ!G11+Salzburg!G11+Stmk!G11+Kärnten!G11+Tirol!G11+Vorarlberg!G11+Burgenland!G11</f>
        <v>10</v>
      </c>
      <c r="H11">
        <f>+Wien!H11+NÖ!H11+OÖ!H11+Salzburg!H11+Stmk!H11+Kärnten!H11+Tirol!H11+Vorarlberg!H11+Burgenland!H11</f>
        <v>22</v>
      </c>
      <c r="I11">
        <f>+Wien!I11+NÖ!I11+OÖ!I11+Salzburg!I11+Stmk!I11+Kärnten!I11+Tirol!I11+Vorarlberg!I11+Burgenland!I11</f>
        <v>21</v>
      </c>
      <c r="J11">
        <f>+Wien!J11+NÖ!J11+OÖ!J11+Salzburg!J11+Stmk!J11+Kärnten!J11+Tirol!J11+Vorarlberg!J11+Burgenland!J11</f>
        <v>0</v>
      </c>
    </row>
    <row r="12" spans="1:10" x14ac:dyDescent="0.25">
      <c r="A12">
        <v>2021</v>
      </c>
      <c r="B12">
        <f>+Wien!B12+NÖ!B12+OÖ!B12+Salzburg!B12+Stmk!B12+Kärnten!B12+Tirol!B12+Vorarlberg!B12+Burgenland!B12</f>
        <v>597</v>
      </c>
      <c r="C12">
        <f>+Wien!C12+NÖ!C12+OÖ!C12+Salzburg!C12+Stmk!C12+Kärnten!C12+Tirol!C12+Vorarlberg!C12+Burgenland!C12</f>
        <v>299</v>
      </c>
      <c r="D12" s="7">
        <f t="shared" ref="D12:D18" si="1">+C12/B12</f>
        <v>0.50083752093802347</v>
      </c>
      <c r="E12">
        <f>+Wien!E12+NÖ!E12+OÖ!E12+Salzburg!E12+Stmk!E12+Kärnten!E12+Tirol!E12+Vorarlberg!E12+Burgenland!E12</f>
        <v>51</v>
      </c>
      <c r="F12">
        <f>+Wien!F12+NÖ!F12+OÖ!F12+Salzburg!F12+Stmk!F12+Kärnten!F12+Tirol!F12+Vorarlberg!F12+Burgenland!F12</f>
        <v>10</v>
      </c>
      <c r="G12">
        <f>+Wien!G12+NÖ!G12+OÖ!G12+Salzburg!G12+Stmk!G12+Kärnten!G12+Tirol!G12+Vorarlberg!G12+Burgenland!G12</f>
        <v>7</v>
      </c>
      <c r="H12">
        <f>+Wien!H12+NÖ!H12+OÖ!H12+Salzburg!H12+Stmk!H12+Kärnten!H12+Tirol!H12+Vorarlberg!H12+Burgenland!H12</f>
        <v>29</v>
      </c>
      <c r="I12">
        <f>+Wien!I12+NÖ!I12+OÖ!I12+Salzburg!I12+Stmk!I12+Kärnten!I12+Tirol!I12+Vorarlberg!I12+Burgenland!I12</f>
        <v>20</v>
      </c>
      <c r="J12">
        <f>+Wien!J12+NÖ!J12+OÖ!J12+Salzburg!J12+Stmk!J12+Kärnten!J12+Tirol!J12+Vorarlberg!J12+Burgenland!J12</f>
        <v>1</v>
      </c>
    </row>
    <row r="13" spans="1:10" x14ac:dyDescent="0.25">
      <c r="A13">
        <v>2022</v>
      </c>
      <c r="B13">
        <f>+Wien!B13+NÖ!B13+OÖ!B13+Salzburg!B13+Stmk!B13+Kärnten!B13+Tirol!B13+Vorarlberg!B13+Burgenland!B13</f>
        <v>522</v>
      </c>
      <c r="C13">
        <f>+Wien!C13+NÖ!C13+OÖ!C13+Salzburg!C13+Stmk!C13+Kärnten!C13+Tirol!C13+Vorarlberg!C13+Burgenland!C13</f>
        <v>331</v>
      </c>
      <c r="D13" s="7">
        <f t="shared" si="1"/>
        <v>0.63409961685823757</v>
      </c>
      <c r="E13">
        <f>+Wien!E13+NÖ!E13+OÖ!E13+Salzburg!E13+Stmk!E13+Kärnten!E13+Tirol!E13+Vorarlberg!E13+Burgenland!E13</f>
        <v>50</v>
      </c>
      <c r="F13">
        <f>+Wien!F13+NÖ!F13+OÖ!F13+Salzburg!F13+Stmk!F13+Kärnten!F13+Tirol!F13+Vorarlberg!F13+Burgenland!F13</f>
        <v>12</v>
      </c>
      <c r="G13">
        <f>+Wien!G13+NÖ!G13+OÖ!G13+Salzburg!G13+Stmk!G13+Kärnten!G13+Tirol!G13+Vorarlberg!G13+Burgenland!G13</f>
        <v>9</v>
      </c>
      <c r="H13">
        <f>+Wien!H13+NÖ!H13+OÖ!H13+Salzburg!H13+Stmk!H13+Kärnten!H13+Tirol!H13+Vorarlberg!H13+Burgenland!H13</f>
        <v>28</v>
      </c>
      <c r="I13">
        <f>+Wien!I13+NÖ!I13+OÖ!I13+Salzburg!I13+Stmk!I13+Kärnten!I13+Tirol!I13+Vorarlberg!I13+Burgenland!I13</f>
        <v>12</v>
      </c>
      <c r="J13">
        <f>+Wien!J13+NÖ!J13+OÖ!J13+Salzburg!J13+Stmk!J13+Kärnten!J13+Tirol!J13+Vorarlberg!J13+Burgenland!J13</f>
        <v>2</v>
      </c>
    </row>
    <row r="14" spans="1:10" x14ac:dyDescent="0.25">
      <c r="A14">
        <v>2023</v>
      </c>
      <c r="B14">
        <f>+Wien!B14+NÖ!B14+OÖ!B14+Salzburg!B14+Stmk!B14+Kärnten!B14+Tirol!B14+Vorarlberg!B14+Burgenland!B14</f>
        <v>451</v>
      </c>
      <c r="C14">
        <f>+Wien!C14+NÖ!C14+OÖ!C14+Salzburg!C14+Stmk!C14+Kärnten!C14+Tirol!C14+Vorarlberg!C14+Burgenland!C14</f>
        <v>291</v>
      </c>
      <c r="D14" s="7">
        <f t="shared" si="1"/>
        <v>0.64523281596452331</v>
      </c>
      <c r="E14">
        <f>+Wien!E14+NÖ!E14+OÖ!E14+Salzburg!E14+Stmk!E14+Kärnten!E14+Tirol!E14+Vorarlberg!E14+Burgenland!E14</f>
        <v>32</v>
      </c>
      <c r="F14">
        <f>+Wien!F14+NÖ!F14+OÖ!F14+Salzburg!F14+Stmk!F14+Kärnten!F14+Tirol!F14+Vorarlberg!F14+Burgenland!F14</f>
        <v>8</v>
      </c>
      <c r="G14">
        <f>+Wien!G14+NÖ!G14+OÖ!G14+Salzburg!G14+Stmk!G14+Kärnten!G14+Tirol!G14+Vorarlberg!G14+Burgenland!G14</f>
        <v>10</v>
      </c>
      <c r="H14">
        <f>+Wien!H14+NÖ!H14+OÖ!H14+Salzburg!H14+Stmk!H14+Kärnten!H14+Tirol!H14+Vorarlberg!H14+Burgenland!H14</f>
        <v>18</v>
      </c>
      <c r="I14">
        <f>+Wien!I14+NÖ!I14+OÖ!I14+Salzburg!I14+Stmk!I14+Kärnten!I14+Tirol!I14+Vorarlberg!I14+Burgenland!I14</f>
        <v>18</v>
      </c>
      <c r="J14">
        <f>+Wien!J14+NÖ!J14+OÖ!J14+Salzburg!J14+Stmk!J14+Kärnten!J14+Tirol!J14+Vorarlberg!J14+Burgenland!J14</f>
        <v>5</v>
      </c>
    </row>
    <row r="15" spans="1:10" x14ac:dyDescent="0.25">
      <c r="A15">
        <v>2024</v>
      </c>
      <c r="B15">
        <f>+Wien!B15+NÖ!B15+OÖ!B15+Salzburg!B15+Stmk!B15+Kärnten!B15+Tirol!B15+Vorarlberg!B15+Burgenland!B15</f>
        <v>536</v>
      </c>
      <c r="C15">
        <f>+Wien!C15+NÖ!C15+OÖ!C15+Salzburg!C15+Stmk!C15+Kärnten!C15+Tirol!C15+Vorarlberg!C15+Burgenland!C15</f>
        <v>326</v>
      </c>
      <c r="D15" s="7">
        <f t="shared" si="1"/>
        <v>0.60820895522388063</v>
      </c>
      <c r="E15">
        <f>+Wien!E15+NÖ!E15+OÖ!E15+Salzburg!E15+Stmk!E15+Kärnten!E15+Tirol!E15+Vorarlberg!E15+Burgenland!E15</f>
        <v>20</v>
      </c>
      <c r="F15">
        <f>+Wien!F15+NÖ!F15+OÖ!F15+Salzburg!F15+Stmk!F15+Kärnten!F15+Tirol!F15+Vorarlberg!F15+Burgenland!F15</f>
        <v>10</v>
      </c>
      <c r="G15">
        <f>+Wien!G15+NÖ!G15+OÖ!G15+Salzburg!G15+Stmk!G15+Kärnten!G15+Tirol!G15+Vorarlberg!G15+Burgenland!G15</f>
        <v>16</v>
      </c>
      <c r="H15">
        <f>+Wien!H15+NÖ!H15+OÖ!H15+Salzburg!H15+Stmk!H15+Kärnten!H15+Tirol!H15+Vorarlberg!H15+Burgenland!H15</f>
        <v>26</v>
      </c>
      <c r="I15">
        <f>+Wien!I15+NÖ!I15+OÖ!I15+Salzburg!I15+Stmk!I15+Kärnten!I15+Tirol!I15+Vorarlberg!I15+Burgenland!I15</f>
        <v>21</v>
      </c>
      <c r="J15">
        <f>+Wien!J15+NÖ!J15+OÖ!J15+Salzburg!J15+Stmk!J15+Kärnten!J15+Tirol!J15+Vorarlberg!J15+Burgenland!J15</f>
        <v>2</v>
      </c>
    </row>
    <row r="16" spans="1:10" s="10" customFormat="1" x14ac:dyDescent="0.25">
      <c r="A16" s="9" t="s">
        <v>1</v>
      </c>
      <c r="B16" s="9">
        <f>+Wien!B16+NÖ!B16+OÖ!B16+Salzburg!B16+Stmk!B16+Kärnten!B16+Tirol!B16+Vorarlberg!B16+Burgenland!B16</f>
        <v>347</v>
      </c>
      <c r="C16" s="9">
        <f>+Wien!C16+NÖ!C16+OÖ!C16+Salzburg!C16+Stmk!C16+Kärnten!C16+Tirol!C16+Vorarlberg!C16+Burgenland!C16</f>
        <v>151</v>
      </c>
      <c r="D16" s="18">
        <f t="shared" si="1"/>
        <v>0.43515850144092216</v>
      </c>
      <c r="E16" s="9">
        <f>+Wien!E16+NÖ!E16+OÖ!E16+Salzburg!E16+Stmk!E16+Kärnten!E16+Tirol!E16+Vorarlberg!E16+Burgenland!E16</f>
        <v>4</v>
      </c>
      <c r="F16" s="9">
        <f>+Wien!F16+NÖ!F16+OÖ!F16+Salzburg!F16+Stmk!F16+Kärnten!F16+Tirol!F16+Vorarlberg!F16+Burgenland!F16</f>
        <v>8</v>
      </c>
      <c r="G16" s="9">
        <f>+Wien!G16+NÖ!G16+OÖ!G16+Salzburg!G16+Stmk!G16+Kärnten!G16+Tirol!G16+Vorarlberg!G16+Burgenland!G16</f>
        <v>9</v>
      </c>
      <c r="H16" s="9">
        <f>+Wien!H16+NÖ!H16+OÖ!H16+Salzburg!H16+Stmk!H16+Kärnten!H16+Tirol!H16+Vorarlberg!H16+Burgenland!H16</f>
        <v>17</v>
      </c>
      <c r="I16" s="9">
        <f>+Wien!I16+NÖ!I16+OÖ!I16+Salzburg!I16+Stmk!I16+Kärnten!I16+Tirol!I16+Vorarlberg!I16+Burgenland!I16</f>
        <v>4</v>
      </c>
      <c r="J16" s="9">
        <f>+Wien!J16+NÖ!J16+OÖ!J16+Salzburg!J16+Stmk!J16+Kärnten!J16+Tirol!J16+Vorarlberg!J16+Burgenland!J16</f>
        <v>17</v>
      </c>
    </row>
    <row r="17" spans="1:10" s="16" customFormat="1" x14ac:dyDescent="0.25">
      <c r="A17" s="3" t="s">
        <v>15</v>
      </c>
      <c r="B17" s="16">
        <f>SUM(B6:B16)</f>
        <v>5204</v>
      </c>
      <c r="C17" s="16">
        <f>SUM(C6:C16)</f>
        <v>2714</v>
      </c>
      <c r="D17" s="12">
        <f t="shared" si="1"/>
        <v>0.52152190622598005</v>
      </c>
      <c r="E17" s="16">
        <f>SUM(E6:E16)</f>
        <v>447</v>
      </c>
      <c r="F17" s="16">
        <f>SUM(F6:F16)</f>
        <v>112</v>
      </c>
      <c r="G17" s="16">
        <f t="shared" ref="G17:J17" si="2">SUM(G11:G16)</f>
        <v>61</v>
      </c>
      <c r="H17" s="16">
        <f t="shared" si="2"/>
        <v>140</v>
      </c>
      <c r="I17" s="16">
        <f t="shared" si="2"/>
        <v>96</v>
      </c>
      <c r="J17" s="16">
        <f t="shared" si="2"/>
        <v>27</v>
      </c>
    </row>
    <row r="18" spans="1:10" s="22" customFormat="1" ht="30" x14ac:dyDescent="0.25">
      <c r="A18" s="19" t="s">
        <v>41</v>
      </c>
      <c r="B18" s="20">
        <f>(+Wien!B18+NÖ!B18+OÖ!B18+Salzburg!B18+Stmk!B18+Kärnten!B18+Tirol!B18+Vorarlberg!B18+Burgenland!B18)/9</f>
        <v>60.28948828948829</v>
      </c>
      <c r="C18" s="20">
        <f>(+Wien!C18+NÖ!C18+OÖ!C18+Salzburg!C18+Stmk!C18+Kärnten!C18+Tirol!C18+Vorarlberg!C18+Burgenland!C18)/9</f>
        <v>31.934968734968738</v>
      </c>
      <c r="D18" s="21">
        <f t="shared" si="1"/>
        <v>0.52969380966759216</v>
      </c>
      <c r="E18" s="20">
        <f>(+Wien!E18+NÖ!E18+OÖ!E18+Salzburg!E18+Stmk!E18+Kärnten!E18+Tirol!E18+Vorarlberg!E18+Burgenland!E18)/9</f>
        <v>4.7301587301587302</v>
      </c>
      <c r="F18" s="20">
        <f>(+Wien!F18+NÖ!F18+OÖ!F18+Salzburg!F18+Stmk!F18+Kärnten!F18+Tirol!F18+Vorarlberg!F18+Burgenland!F18)/9</f>
        <v>1.1851851851851851</v>
      </c>
      <c r="G18" s="20">
        <f>(+Wien!G18+NÖ!G18+OÖ!G18+Salzburg!G18+Stmk!G18+Kärnten!G18+Tirol!G18+Vorarlberg!G18+Burgenland!G18)/9</f>
        <v>1.5717171717171716</v>
      </c>
      <c r="H18" s="20">
        <f>(+Wien!H18+NÖ!H18+OÖ!H18+Salzburg!H18+Stmk!H18+Kärnten!H18+Tirol!H18+Vorarlberg!H18+Burgenland!H18)/9</f>
        <v>3.191919191919192</v>
      </c>
      <c r="I18" s="20">
        <f>(+Wien!I18+NÖ!I18+OÖ!I18+Salzburg!I18+Stmk!I18+Kärnten!I18+Tirol!I18+Vorarlberg!I18+Burgenland!I18)/9</f>
        <v>2.1333333333333333</v>
      </c>
      <c r="J18" s="20">
        <f>(+Wien!J18+NÖ!J18+OÖ!J18+Salzburg!J18+Stmk!J18+Kärnten!J18+Tirol!J18+Vorarlberg!J18+Burgenland!J18)/9</f>
        <v>0</v>
      </c>
    </row>
    <row r="20" spans="1:10" x14ac:dyDescent="0.25">
      <c r="A20" t="s">
        <v>12</v>
      </c>
    </row>
    <row r="21" spans="1:10" x14ac:dyDescent="0.25">
      <c r="A21" t="s">
        <v>38</v>
      </c>
    </row>
    <row r="22" spans="1:10" x14ac:dyDescent="0.25">
      <c r="A22" t="s">
        <v>42</v>
      </c>
    </row>
  </sheetData>
  <pageMargins left="0.7" right="0.7" top="0.78740157499999996" bottom="0.78740157499999996" header="0.3" footer="0.3"/>
  <pageSetup paperSize="9" scale="9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A3A1-D5BE-4C8D-B9AE-16F24B7BA6F2}">
  <sheetPr>
    <pageSetUpPr fitToPage="1"/>
  </sheetPr>
  <dimension ref="A1:J22"/>
  <sheetViews>
    <sheetView topLeftCell="A2"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34</v>
      </c>
      <c r="D4" s="7" t="s">
        <v>33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D6" s="7" t="e">
        <f t="shared" ref="D6:D10" si="0">+C6/B6</f>
        <v>#DIV/0!</v>
      </c>
    </row>
    <row r="7" spans="1:10" x14ac:dyDescent="0.25">
      <c r="A7">
        <v>2016</v>
      </c>
      <c r="D7" s="7" t="e">
        <f t="shared" si="0"/>
        <v>#DIV/0!</v>
      </c>
    </row>
    <row r="8" spans="1:10" x14ac:dyDescent="0.25">
      <c r="A8">
        <v>2017</v>
      </c>
      <c r="D8" s="7" t="e">
        <f t="shared" si="0"/>
        <v>#DIV/0!</v>
      </c>
    </row>
    <row r="9" spans="1:10" x14ac:dyDescent="0.25">
      <c r="A9">
        <v>2018</v>
      </c>
      <c r="D9" s="7" t="e">
        <f t="shared" si="0"/>
        <v>#DIV/0!</v>
      </c>
    </row>
    <row r="10" spans="1:10" x14ac:dyDescent="0.25">
      <c r="A10">
        <v>2019</v>
      </c>
      <c r="D10" s="7" t="e">
        <f t="shared" si="0"/>
        <v>#DIV/0!</v>
      </c>
    </row>
    <row r="11" spans="1:10" x14ac:dyDescent="0.25">
      <c r="A11">
        <v>2020</v>
      </c>
      <c r="D11" s="7" t="e">
        <f>+C11/B11</f>
        <v>#DIV/0!</v>
      </c>
    </row>
    <row r="12" spans="1:10" x14ac:dyDescent="0.25">
      <c r="A12">
        <v>2021</v>
      </c>
      <c r="D12" s="7" t="e">
        <f t="shared" ref="D12:D18" si="1">+C12/B12</f>
        <v>#DIV/0!</v>
      </c>
    </row>
    <row r="13" spans="1:10" x14ac:dyDescent="0.25">
      <c r="A13">
        <v>2022</v>
      </c>
      <c r="D13" s="7" t="e">
        <f t="shared" si="1"/>
        <v>#DIV/0!</v>
      </c>
    </row>
    <row r="14" spans="1:10" x14ac:dyDescent="0.25">
      <c r="A14">
        <v>2023</v>
      </c>
      <c r="D14" s="7" t="e">
        <f t="shared" si="1"/>
        <v>#DIV/0!</v>
      </c>
    </row>
    <row r="15" spans="1:10" x14ac:dyDescent="0.25">
      <c r="A15">
        <v>2024</v>
      </c>
      <c r="D15" s="7" t="e">
        <f t="shared" si="1"/>
        <v>#DIV/0!</v>
      </c>
    </row>
    <row r="16" spans="1:10" s="10" customFormat="1" x14ac:dyDescent="0.25">
      <c r="A16" s="9" t="s">
        <v>1</v>
      </c>
      <c r="D16" s="11" t="e">
        <f t="shared" si="1"/>
        <v>#DIV/0!</v>
      </c>
    </row>
    <row r="17" spans="1:9" s="16" customFormat="1" x14ac:dyDescent="0.25">
      <c r="A17" s="3" t="s">
        <v>15</v>
      </c>
      <c r="B17" s="16">
        <f>SUM(B6:B16)</f>
        <v>0</v>
      </c>
      <c r="C17" s="16">
        <f>SUM(C6:C16)</f>
        <v>0</v>
      </c>
      <c r="D17" s="12" t="e">
        <f t="shared" si="1"/>
        <v>#DIV/0!</v>
      </c>
      <c r="E17" s="16">
        <f>SUM(E6:E16)</f>
        <v>0</v>
      </c>
      <c r="G17" s="16">
        <f t="shared" ref="G17:I17" si="2">SUM(G11:G16)</f>
        <v>0</v>
      </c>
      <c r="H17" s="16">
        <f t="shared" si="2"/>
        <v>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0</v>
      </c>
      <c r="C18" s="17">
        <f>+C17/10.5</f>
        <v>0</v>
      </c>
      <c r="D18" s="15" t="e">
        <f t="shared" si="1"/>
        <v>#DIV/0!</v>
      </c>
      <c r="E18" s="17">
        <f>+E17/10.5</f>
        <v>0</v>
      </c>
      <c r="F18" s="17"/>
      <c r="G18" s="17">
        <f t="shared" ref="G18:I18" si="3">+G17/5.5</f>
        <v>0</v>
      </c>
      <c r="H18" s="17">
        <f t="shared" si="3"/>
        <v>0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20</v>
      </c>
    </row>
    <row r="22" spans="1:9" x14ac:dyDescent="0.25">
      <c r="A22" t="s">
        <v>21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805B-76B6-416C-9208-86AFB6AD2FD7}">
  <sheetPr>
    <pageSetUpPr fitToPage="1"/>
  </sheetPr>
  <dimension ref="A1:J21"/>
  <sheetViews>
    <sheetView tabSelected="1" topLeftCell="A4" workbookViewId="0">
      <selection activeCell="D5" sqref="D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35</v>
      </c>
      <c r="D4" s="7" t="s">
        <v>44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B6">
        <v>253</v>
      </c>
      <c r="C6">
        <v>125</v>
      </c>
      <c r="D6" s="7">
        <f t="shared" ref="D6:D10" si="0">+C6/B6</f>
        <v>0.49407114624505927</v>
      </c>
      <c r="E6">
        <v>15</v>
      </c>
    </row>
    <row r="7" spans="1:10" x14ac:dyDescent="0.25">
      <c r="A7">
        <v>2016</v>
      </c>
      <c r="B7">
        <v>300</v>
      </c>
      <c r="C7">
        <v>157</v>
      </c>
      <c r="D7" s="7">
        <f t="shared" si="0"/>
        <v>0.52333333333333332</v>
      </c>
      <c r="E7">
        <v>34</v>
      </c>
    </row>
    <row r="8" spans="1:10" x14ac:dyDescent="0.25">
      <c r="A8">
        <v>2017</v>
      </c>
      <c r="B8">
        <v>351</v>
      </c>
      <c r="C8">
        <v>157</v>
      </c>
      <c r="D8" s="7">
        <f t="shared" si="0"/>
        <v>0.44729344729344728</v>
      </c>
      <c r="E8">
        <v>53</v>
      </c>
    </row>
    <row r="9" spans="1:10" x14ac:dyDescent="0.25">
      <c r="A9">
        <v>2018</v>
      </c>
      <c r="B9">
        <v>374</v>
      </c>
      <c r="C9">
        <v>172</v>
      </c>
      <c r="D9" s="7">
        <f t="shared" si="0"/>
        <v>0.45989304812834225</v>
      </c>
      <c r="E9">
        <v>32</v>
      </c>
    </row>
    <row r="10" spans="1:10" x14ac:dyDescent="0.25">
      <c r="A10">
        <v>2019</v>
      </c>
      <c r="B10">
        <v>381</v>
      </c>
      <c r="C10">
        <v>174</v>
      </c>
      <c r="D10" s="7">
        <f t="shared" si="0"/>
        <v>0.45669291338582679</v>
      </c>
      <c r="E10">
        <v>29</v>
      </c>
    </row>
    <row r="11" spans="1:10" x14ac:dyDescent="0.25">
      <c r="A11">
        <v>2020</v>
      </c>
      <c r="B11">
        <v>359</v>
      </c>
      <c r="C11">
        <v>164</v>
      </c>
      <c r="D11" s="7">
        <f>+C11/B11</f>
        <v>0.45682451253481893</v>
      </c>
      <c r="E11">
        <v>29</v>
      </c>
    </row>
    <row r="12" spans="1:10" x14ac:dyDescent="0.25">
      <c r="A12">
        <v>2021</v>
      </c>
      <c r="B12">
        <v>399</v>
      </c>
      <c r="C12">
        <v>210</v>
      </c>
      <c r="D12" s="7">
        <f t="shared" ref="D12:D18" si="1">+C12/B12</f>
        <v>0.52631578947368418</v>
      </c>
      <c r="E12">
        <v>25</v>
      </c>
    </row>
    <row r="13" spans="1:10" x14ac:dyDescent="0.25">
      <c r="A13">
        <v>2022</v>
      </c>
      <c r="B13">
        <v>377</v>
      </c>
      <c r="C13">
        <v>259</v>
      </c>
      <c r="D13" s="7">
        <f t="shared" si="1"/>
        <v>0.6870026525198939</v>
      </c>
      <c r="E13">
        <v>29</v>
      </c>
    </row>
    <row r="14" spans="1:10" x14ac:dyDescent="0.25">
      <c r="A14">
        <v>2023</v>
      </c>
      <c r="B14">
        <v>299</v>
      </c>
      <c r="C14">
        <v>209</v>
      </c>
      <c r="D14" s="7">
        <f t="shared" si="1"/>
        <v>0.69899665551839463</v>
      </c>
      <c r="E14">
        <v>25</v>
      </c>
    </row>
    <row r="15" spans="1:10" x14ac:dyDescent="0.25">
      <c r="A15">
        <v>2024</v>
      </c>
      <c r="B15">
        <v>314</v>
      </c>
      <c r="C15">
        <v>231</v>
      </c>
      <c r="D15" s="7">
        <f t="shared" si="1"/>
        <v>0.73566878980891715</v>
      </c>
      <c r="E15">
        <v>13</v>
      </c>
    </row>
    <row r="16" spans="1:10" s="10" customFormat="1" x14ac:dyDescent="0.25">
      <c r="A16" s="9" t="s">
        <v>1</v>
      </c>
      <c r="B16" s="10">
        <v>225</v>
      </c>
      <c r="C16" s="10">
        <v>111</v>
      </c>
      <c r="D16" s="11">
        <f t="shared" si="1"/>
        <v>0.49333333333333335</v>
      </c>
      <c r="E16" s="10">
        <v>3</v>
      </c>
    </row>
    <row r="17" spans="1:9" s="16" customFormat="1" x14ac:dyDescent="0.25">
      <c r="A17" s="3" t="s">
        <v>15</v>
      </c>
      <c r="B17" s="16">
        <f>SUM(B6:B16)</f>
        <v>3632</v>
      </c>
      <c r="C17" s="16">
        <f>SUM(C6:C16)</f>
        <v>1969</v>
      </c>
      <c r="D17" s="12">
        <f t="shared" si="1"/>
        <v>0.54212555066079293</v>
      </c>
      <c r="E17" s="16">
        <f>SUM(E6:E16)</f>
        <v>287</v>
      </c>
      <c r="G17" s="16">
        <f t="shared" ref="G17:I17" si="2">SUM(G11:G16)</f>
        <v>0</v>
      </c>
      <c r="H17" s="16">
        <f t="shared" si="2"/>
        <v>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345.90476190476193</v>
      </c>
      <c r="C18" s="17">
        <f>+C17/10.5</f>
        <v>187.52380952380952</v>
      </c>
      <c r="D18" s="15">
        <f t="shared" si="1"/>
        <v>0.54212555066079293</v>
      </c>
      <c r="E18" s="17">
        <f>+E17/10.5</f>
        <v>27.333333333333332</v>
      </c>
      <c r="F18" s="17"/>
      <c r="G18" s="17">
        <f t="shared" ref="G18:I18" si="3">+G17/5.5</f>
        <v>0</v>
      </c>
      <c r="H18" s="17">
        <f t="shared" si="3"/>
        <v>0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43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F159-FDF3-428A-A05B-2B39F6E4DFA0}">
  <sheetPr>
    <pageSetUpPr fitToPage="1"/>
  </sheetPr>
  <dimension ref="A1:I22"/>
  <sheetViews>
    <sheetView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9" s="1" customFormat="1" ht="26.25" customHeight="1" x14ac:dyDescent="0.25">
      <c r="A1" s="1" t="s">
        <v>0</v>
      </c>
      <c r="D1" s="6"/>
    </row>
    <row r="2" spans="1:9" x14ac:dyDescent="0.25">
      <c r="A2" s="2" t="s">
        <v>40</v>
      </c>
    </row>
    <row r="4" spans="1:9" x14ac:dyDescent="0.25">
      <c r="A4" s="3" t="s">
        <v>2</v>
      </c>
      <c r="B4" s="5" t="s">
        <v>7</v>
      </c>
      <c r="D4" s="7" t="s">
        <v>11</v>
      </c>
    </row>
    <row r="5" spans="1:9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</row>
    <row r="6" spans="1:9" x14ac:dyDescent="0.25">
      <c r="A6">
        <v>2015</v>
      </c>
    </row>
    <row r="7" spans="1:9" x14ac:dyDescent="0.25">
      <c r="A7">
        <v>2016</v>
      </c>
    </row>
    <row r="8" spans="1:9" x14ac:dyDescent="0.25">
      <c r="A8">
        <v>2017</v>
      </c>
    </row>
    <row r="9" spans="1:9" x14ac:dyDescent="0.25">
      <c r="A9">
        <v>2018</v>
      </c>
    </row>
    <row r="10" spans="1:9" x14ac:dyDescent="0.25">
      <c r="A10">
        <v>2019</v>
      </c>
    </row>
    <row r="11" spans="1:9" x14ac:dyDescent="0.25">
      <c r="A11">
        <v>2020</v>
      </c>
      <c r="B11">
        <v>60</v>
      </c>
      <c r="C11">
        <v>45</v>
      </c>
      <c r="D11" s="7">
        <f>+C11/B11</f>
        <v>0.75</v>
      </c>
      <c r="G11">
        <v>10</v>
      </c>
      <c r="H11">
        <v>20</v>
      </c>
      <c r="I11">
        <v>15</v>
      </c>
    </row>
    <row r="12" spans="1:9" x14ac:dyDescent="0.25">
      <c r="A12">
        <v>2021</v>
      </c>
      <c r="B12">
        <v>66</v>
      </c>
      <c r="C12">
        <v>47</v>
      </c>
      <c r="D12" s="7">
        <f t="shared" ref="D12:D18" si="0">+C12/B12</f>
        <v>0.71212121212121215</v>
      </c>
      <c r="G12">
        <v>7</v>
      </c>
      <c r="H12">
        <v>24</v>
      </c>
      <c r="I12">
        <v>16</v>
      </c>
    </row>
    <row r="13" spans="1:9" x14ac:dyDescent="0.25">
      <c r="A13">
        <v>2022</v>
      </c>
      <c r="B13">
        <v>55</v>
      </c>
      <c r="C13">
        <v>41</v>
      </c>
      <c r="D13" s="7">
        <f t="shared" si="0"/>
        <v>0.74545454545454548</v>
      </c>
      <c r="G13">
        <v>9</v>
      </c>
      <c r="H13">
        <v>21</v>
      </c>
      <c r="I13">
        <v>11</v>
      </c>
    </row>
    <row r="14" spans="1:9" x14ac:dyDescent="0.25">
      <c r="A14">
        <v>2023</v>
      </c>
      <c r="B14">
        <v>42</v>
      </c>
      <c r="C14">
        <v>24</v>
      </c>
      <c r="D14" s="7">
        <f t="shared" si="0"/>
        <v>0.5714285714285714</v>
      </c>
      <c r="G14">
        <v>6</v>
      </c>
      <c r="H14">
        <v>8</v>
      </c>
      <c r="I14">
        <v>10</v>
      </c>
    </row>
    <row r="15" spans="1:9" x14ac:dyDescent="0.25">
      <c r="A15">
        <v>2024</v>
      </c>
      <c r="B15">
        <v>54</v>
      </c>
      <c r="C15">
        <v>28</v>
      </c>
      <c r="D15" s="7">
        <f t="shared" si="0"/>
        <v>0.51851851851851849</v>
      </c>
      <c r="G15">
        <v>8</v>
      </c>
      <c r="H15">
        <v>15</v>
      </c>
      <c r="I15">
        <v>5</v>
      </c>
    </row>
    <row r="16" spans="1:9" s="10" customFormat="1" x14ac:dyDescent="0.25">
      <c r="A16" s="9" t="s">
        <v>1</v>
      </c>
      <c r="B16" s="10">
        <v>22</v>
      </c>
      <c r="C16" s="10">
        <v>19</v>
      </c>
      <c r="D16" s="11">
        <f t="shared" si="0"/>
        <v>0.86363636363636365</v>
      </c>
      <c r="G16" s="10">
        <v>5</v>
      </c>
      <c r="H16" s="10">
        <v>12</v>
      </c>
      <c r="I16" s="10">
        <v>2</v>
      </c>
    </row>
    <row r="17" spans="1:9" s="16" customFormat="1" x14ac:dyDescent="0.25">
      <c r="A17" s="3" t="s">
        <v>15</v>
      </c>
      <c r="B17" s="16">
        <f>SUM(B11:B16)</f>
        <v>299</v>
      </c>
      <c r="C17" s="16">
        <f>SUM(C11:C16)</f>
        <v>204</v>
      </c>
      <c r="D17" s="12">
        <f t="shared" si="0"/>
        <v>0.68227424749163879</v>
      </c>
      <c r="G17" s="16">
        <f t="shared" ref="G17:I17" si="1">SUM(G11:G16)</f>
        <v>45</v>
      </c>
      <c r="H17" s="16">
        <f t="shared" si="1"/>
        <v>100</v>
      </c>
      <c r="I17" s="16">
        <f t="shared" si="1"/>
        <v>59</v>
      </c>
    </row>
    <row r="18" spans="1:9" s="14" customFormat="1" x14ac:dyDescent="0.25">
      <c r="A18" s="13" t="s">
        <v>16</v>
      </c>
      <c r="B18" s="17">
        <f>+B17/5.5</f>
        <v>54.363636363636367</v>
      </c>
      <c r="C18" s="17">
        <f>+C17/5.5</f>
        <v>37.090909090909093</v>
      </c>
      <c r="D18" s="15">
        <f t="shared" si="0"/>
        <v>0.68227424749163879</v>
      </c>
      <c r="G18" s="17">
        <f t="shared" ref="G18:I18" si="2">+G17/5.5</f>
        <v>8.1818181818181817</v>
      </c>
      <c r="H18" s="17">
        <f t="shared" si="2"/>
        <v>18.181818181818183</v>
      </c>
      <c r="I18" s="17">
        <f t="shared" si="2"/>
        <v>10.727272727272727</v>
      </c>
    </row>
    <row r="20" spans="1:9" x14ac:dyDescent="0.25">
      <c r="A20" t="s">
        <v>12</v>
      </c>
    </row>
    <row r="21" spans="1:9" x14ac:dyDescent="0.25">
      <c r="A21" t="s">
        <v>13</v>
      </c>
    </row>
    <row r="22" spans="1:9" x14ac:dyDescent="0.25">
      <c r="A22" t="s">
        <v>14</v>
      </c>
    </row>
  </sheetData>
  <pageMargins left="0.7" right="0.7" top="0.78740157499999996" bottom="0.78740157499999996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0F78-0BA9-4C82-8101-6984A6D62454}">
  <sheetPr>
    <pageSetUpPr fitToPage="1"/>
  </sheetPr>
  <dimension ref="A1:J21"/>
  <sheetViews>
    <sheetView topLeftCell="A2" workbookViewId="0">
      <selection activeCell="F7" sqref="F7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25</v>
      </c>
      <c r="D4" s="7" t="s">
        <v>26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B6">
        <v>11</v>
      </c>
      <c r="C6">
        <v>11</v>
      </c>
      <c r="D6" s="7">
        <f t="shared" ref="D6:D10" si="0">+C6/B6</f>
        <v>1</v>
      </c>
      <c r="E6">
        <v>0</v>
      </c>
      <c r="I6">
        <v>11</v>
      </c>
    </row>
    <row r="7" spans="1:10" x14ac:dyDescent="0.25">
      <c r="A7">
        <v>2016</v>
      </c>
      <c r="B7">
        <v>8</v>
      </c>
      <c r="C7">
        <v>8</v>
      </c>
      <c r="D7" s="7">
        <f t="shared" si="0"/>
        <v>1</v>
      </c>
      <c r="E7">
        <v>0</v>
      </c>
      <c r="I7">
        <v>8</v>
      </c>
    </row>
    <row r="8" spans="1:10" x14ac:dyDescent="0.25">
      <c r="A8">
        <v>2017</v>
      </c>
      <c r="B8">
        <v>13</v>
      </c>
      <c r="C8">
        <v>13</v>
      </c>
      <c r="D8" s="7">
        <f t="shared" si="0"/>
        <v>1</v>
      </c>
      <c r="E8">
        <v>0</v>
      </c>
      <c r="I8">
        <v>13</v>
      </c>
    </row>
    <row r="9" spans="1:10" x14ac:dyDescent="0.25">
      <c r="A9">
        <v>2018</v>
      </c>
      <c r="B9">
        <v>10</v>
      </c>
      <c r="C9">
        <v>10</v>
      </c>
      <c r="D9" s="7">
        <f t="shared" si="0"/>
        <v>1</v>
      </c>
      <c r="E9">
        <v>0</v>
      </c>
      <c r="I9">
        <v>10</v>
      </c>
    </row>
    <row r="10" spans="1:10" x14ac:dyDescent="0.25">
      <c r="A10">
        <v>2019</v>
      </c>
      <c r="B10">
        <v>11</v>
      </c>
      <c r="C10">
        <v>11</v>
      </c>
      <c r="D10" s="7">
        <f t="shared" si="0"/>
        <v>1</v>
      </c>
      <c r="E10">
        <v>0</v>
      </c>
      <c r="I10">
        <v>11</v>
      </c>
    </row>
    <row r="11" spans="1:10" x14ac:dyDescent="0.25">
      <c r="A11">
        <v>2020</v>
      </c>
      <c r="B11">
        <v>7</v>
      </c>
      <c r="C11">
        <v>7</v>
      </c>
      <c r="D11" s="7">
        <f>+C11/B11</f>
        <v>1</v>
      </c>
      <c r="E11">
        <v>0</v>
      </c>
      <c r="H11">
        <v>1</v>
      </c>
      <c r="I11">
        <v>6</v>
      </c>
    </row>
    <row r="12" spans="1:10" x14ac:dyDescent="0.25">
      <c r="A12">
        <v>2021</v>
      </c>
      <c r="B12">
        <v>4</v>
      </c>
      <c r="C12">
        <v>4</v>
      </c>
      <c r="D12" s="7">
        <f t="shared" ref="D12:D18" si="1">+C12/B12</f>
        <v>1</v>
      </c>
      <c r="E12">
        <v>0</v>
      </c>
      <c r="I12">
        <v>4</v>
      </c>
    </row>
    <row r="13" spans="1:10" x14ac:dyDescent="0.25">
      <c r="A13">
        <v>2022</v>
      </c>
      <c r="B13">
        <v>4</v>
      </c>
      <c r="C13">
        <v>4</v>
      </c>
      <c r="D13" s="7">
        <f t="shared" si="1"/>
        <v>1</v>
      </c>
      <c r="E13">
        <v>0</v>
      </c>
      <c r="H13">
        <v>3</v>
      </c>
      <c r="I13">
        <v>1</v>
      </c>
    </row>
    <row r="14" spans="1:10" x14ac:dyDescent="0.25">
      <c r="A14">
        <v>2023</v>
      </c>
      <c r="B14">
        <v>5</v>
      </c>
      <c r="C14">
        <v>5</v>
      </c>
      <c r="D14" s="7">
        <f t="shared" si="1"/>
        <v>1</v>
      </c>
      <c r="E14">
        <v>0</v>
      </c>
      <c r="I14">
        <v>5</v>
      </c>
    </row>
    <row r="15" spans="1:10" x14ac:dyDescent="0.25">
      <c r="A15">
        <v>2024</v>
      </c>
      <c r="B15">
        <v>16</v>
      </c>
      <c r="C15">
        <v>15</v>
      </c>
      <c r="D15" s="7">
        <f t="shared" si="1"/>
        <v>0.9375</v>
      </c>
      <c r="E15">
        <v>0</v>
      </c>
      <c r="F15">
        <v>1</v>
      </c>
      <c r="G15">
        <v>1</v>
      </c>
      <c r="H15">
        <v>1</v>
      </c>
      <c r="I15">
        <v>13</v>
      </c>
    </row>
    <row r="16" spans="1:10" s="10" customFormat="1" x14ac:dyDescent="0.25">
      <c r="A16" s="9" t="s">
        <v>1</v>
      </c>
      <c r="B16" s="10">
        <v>2</v>
      </c>
      <c r="C16" s="10">
        <v>1</v>
      </c>
      <c r="D16" s="11">
        <f t="shared" si="1"/>
        <v>0.5</v>
      </c>
      <c r="E16" s="10">
        <v>0</v>
      </c>
      <c r="F16" s="10">
        <v>1</v>
      </c>
      <c r="G16" s="10">
        <v>1</v>
      </c>
      <c r="H16" s="10">
        <v>0</v>
      </c>
      <c r="I16" s="10">
        <v>0</v>
      </c>
    </row>
    <row r="17" spans="1:9" s="16" customFormat="1" x14ac:dyDescent="0.25">
      <c r="A17" s="3" t="s">
        <v>15</v>
      </c>
      <c r="B17" s="16">
        <f>SUM(B6:B16)</f>
        <v>91</v>
      </c>
      <c r="C17" s="16">
        <f>SUM(C6:C16)</f>
        <v>89</v>
      </c>
      <c r="D17" s="12">
        <f t="shared" si="1"/>
        <v>0.97802197802197799</v>
      </c>
      <c r="E17" s="16">
        <f>SUM(E6:E16)</f>
        <v>0</v>
      </c>
      <c r="F17" s="16">
        <f>SUM(F6:F16)</f>
        <v>2</v>
      </c>
      <c r="G17" s="16">
        <f t="shared" ref="G17:I17" si="2">SUM(G11:G16)</f>
        <v>2</v>
      </c>
      <c r="H17" s="16">
        <f t="shared" si="2"/>
        <v>5</v>
      </c>
      <c r="I17" s="16">
        <f t="shared" si="2"/>
        <v>29</v>
      </c>
    </row>
    <row r="18" spans="1:9" s="14" customFormat="1" x14ac:dyDescent="0.25">
      <c r="A18" s="13" t="s">
        <v>16</v>
      </c>
      <c r="B18" s="17">
        <f>+B17/10.5</f>
        <v>8.6666666666666661</v>
      </c>
      <c r="C18" s="17">
        <f>+C17/10.5</f>
        <v>8.4761904761904763</v>
      </c>
      <c r="D18" s="15">
        <f t="shared" si="1"/>
        <v>0.9780219780219781</v>
      </c>
      <c r="E18" s="17">
        <f>+E17/10.5</f>
        <v>0</v>
      </c>
      <c r="F18" s="17">
        <f>+F17/10.5</f>
        <v>0.19047619047619047</v>
      </c>
      <c r="G18" s="17">
        <f t="shared" ref="G18:I18" si="3">+G17/5.5</f>
        <v>0.36363636363636365</v>
      </c>
      <c r="H18" s="17">
        <f t="shared" si="3"/>
        <v>0.90909090909090906</v>
      </c>
      <c r="I18" s="17">
        <f t="shared" si="3"/>
        <v>5.2727272727272725</v>
      </c>
    </row>
    <row r="20" spans="1:9" x14ac:dyDescent="0.25">
      <c r="A20" t="s">
        <v>12</v>
      </c>
    </row>
    <row r="21" spans="1:9" x14ac:dyDescent="0.25">
      <c r="A21" t="s">
        <v>27</v>
      </c>
    </row>
  </sheetData>
  <pageMargins left="0.7" right="0.7" top="0.78740157499999996" bottom="0.78740157499999996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F2ED-ED26-45DD-B52B-F0FB3F9340BE}">
  <sheetPr>
    <pageSetUpPr fitToPage="1"/>
  </sheetPr>
  <dimension ref="A1:J22"/>
  <sheetViews>
    <sheetView topLeftCell="A2"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32</v>
      </c>
      <c r="D4" s="7" t="s">
        <v>33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D6" s="7" t="e">
        <f t="shared" ref="D6:D10" si="0">+C6/B6</f>
        <v>#DIV/0!</v>
      </c>
    </row>
    <row r="7" spans="1:10" x14ac:dyDescent="0.25">
      <c r="A7">
        <v>2016</v>
      </c>
      <c r="D7" s="7" t="e">
        <f t="shared" si="0"/>
        <v>#DIV/0!</v>
      </c>
    </row>
    <row r="8" spans="1:10" x14ac:dyDescent="0.25">
      <c r="A8">
        <v>2017</v>
      </c>
      <c r="D8" s="7" t="e">
        <f t="shared" si="0"/>
        <v>#DIV/0!</v>
      </c>
    </row>
    <row r="9" spans="1:10" x14ac:dyDescent="0.25">
      <c r="A9">
        <v>2018</v>
      </c>
      <c r="D9" s="7" t="e">
        <f t="shared" si="0"/>
        <v>#DIV/0!</v>
      </c>
    </row>
    <row r="10" spans="1:10" x14ac:dyDescent="0.25">
      <c r="A10">
        <v>2019</v>
      </c>
      <c r="D10" s="7" t="e">
        <f t="shared" si="0"/>
        <v>#DIV/0!</v>
      </c>
    </row>
    <row r="11" spans="1:10" x14ac:dyDescent="0.25">
      <c r="A11">
        <v>2020</v>
      </c>
      <c r="D11" s="7" t="e">
        <f>+C11/B11</f>
        <v>#DIV/0!</v>
      </c>
    </row>
    <row r="12" spans="1:10" x14ac:dyDescent="0.25">
      <c r="A12">
        <v>2021</v>
      </c>
      <c r="D12" s="7" t="e">
        <f t="shared" ref="D12:D18" si="1">+C12/B12</f>
        <v>#DIV/0!</v>
      </c>
    </row>
    <row r="13" spans="1:10" x14ac:dyDescent="0.25">
      <c r="A13">
        <v>2022</v>
      </c>
      <c r="D13" s="7" t="e">
        <f t="shared" si="1"/>
        <v>#DIV/0!</v>
      </c>
    </row>
    <row r="14" spans="1:10" x14ac:dyDescent="0.25">
      <c r="A14">
        <v>2023</v>
      </c>
      <c r="D14" s="7" t="e">
        <f t="shared" si="1"/>
        <v>#DIV/0!</v>
      </c>
    </row>
    <row r="15" spans="1:10" x14ac:dyDescent="0.25">
      <c r="A15">
        <v>2024</v>
      </c>
      <c r="D15" s="7" t="e">
        <f t="shared" si="1"/>
        <v>#DIV/0!</v>
      </c>
    </row>
    <row r="16" spans="1:10" s="10" customFormat="1" x14ac:dyDescent="0.25">
      <c r="A16" s="9" t="s">
        <v>1</v>
      </c>
      <c r="D16" s="11" t="e">
        <f t="shared" si="1"/>
        <v>#DIV/0!</v>
      </c>
    </row>
    <row r="17" spans="1:9" s="16" customFormat="1" x14ac:dyDescent="0.25">
      <c r="A17" s="3" t="s">
        <v>15</v>
      </c>
      <c r="B17" s="16">
        <f>SUM(B6:B16)</f>
        <v>0</v>
      </c>
      <c r="C17" s="16">
        <f>SUM(C6:C16)</f>
        <v>0</v>
      </c>
      <c r="D17" s="12" t="e">
        <f t="shared" si="1"/>
        <v>#DIV/0!</v>
      </c>
      <c r="E17" s="16">
        <f>SUM(E6:E16)</f>
        <v>0</v>
      </c>
      <c r="G17" s="16">
        <f t="shared" ref="G17:I17" si="2">SUM(G11:G16)</f>
        <v>0</v>
      </c>
      <c r="H17" s="16">
        <f t="shared" si="2"/>
        <v>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0</v>
      </c>
      <c r="C18" s="17">
        <f>+C17/10.5</f>
        <v>0</v>
      </c>
      <c r="D18" s="15" t="e">
        <f t="shared" si="1"/>
        <v>#DIV/0!</v>
      </c>
      <c r="E18" s="17">
        <f>+E17/10.5</f>
        <v>0</v>
      </c>
      <c r="F18" s="17"/>
      <c r="G18" s="17">
        <f t="shared" ref="G18:I18" si="3">+G17/5.5</f>
        <v>0</v>
      </c>
      <c r="H18" s="17">
        <f t="shared" si="3"/>
        <v>0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20</v>
      </c>
    </row>
    <row r="22" spans="1:9" x14ac:dyDescent="0.25">
      <c r="A22" t="s">
        <v>21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9721-D160-4B79-B60A-B43A6B52E818}">
  <sheetPr>
    <pageSetUpPr fitToPage="1"/>
  </sheetPr>
  <dimension ref="A1:J22"/>
  <sheetViews>
    <sheetView topLeftCell="A2"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17</v>
      </c>
      <c r="D4" s="7" t="s">
        <v>24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B6">
        <v>18</v>
      </c>
      <c r="C6">
        <v>12</v>
      </c>
      <c r="D6" s="7">
        <f t="shared" ref="D6:D10" si="0">+C6/B6</f>
        <v>0.66666666666666663</v>
      </c>
      <c r="E6">
        <v>2</v>
      </c>
      <c r="H6">
        <v>1</v>
      </c>
      <c r="J6">
        <v>0</v>
      </c>
    </row>
    <row r="7" spans="1:10" x14ac:dyDescent="0.25">
      <c r="A7">
        <v>2016</v>
      </c>
      <c r="B7">
        <v>27</v>
      </c>
      <c r="C7">
        <v>16</v>
      </c>
      <c r="D7" s="7">
        <f t="shared" si="0"/>
        <v>0.59259259259259256</v>
      </c>
      <c r="E7">
        <v>8</v>
      </c>
      <c r="H7">
        <v>0</v>
      </c>
      <c r="J7">
        <v>0</v>
      </c>
    </row>
    <row r="8" spans="1:10" x14ac:dyDescent="0.25">
      <c r="A8">
        <v>2017</v>
      </c>
      <c r="B8">
        <v>31</v>
      </c>
      <c r="C8">
        <v>15</v>
      </c>
      <c r="D8" s="7">
        <f t="shared" si="0"/>
        <v>0.4838709677419355</v>
      </c>
      <c r="E8">
        <v>6</v>
      </c>
      <c r="H8">
        <v>2</v>
      </c>
      <c r="J8">
        <v>2</v>
      </c>
    </row>
    <row r="9" spans="1:10" x14ac:dyDescent="0.25">
      <c r="A9">
        <v>2018</v>
      </c>
      <c r="B9">
        <v>26</v>
      </c>
      <c r="C9">
        <v>13</v>
      </c>
      <c r="D9" s="7">
        <f t="shared" si="0"/>
        <v>0.5</v>
      </c>
      <c r="E9">
        <v>7</v>
      </c>
      <c r="H9">
        <v>3</v>
      </c>
      <c r="J9">
        <v>0</v>
      </c>
    </row>
    <row r="10" spans="1:10" x14ac:dyDescent="0.25">
      <c r="A10">
        <v>2019</v>
      </c>
      <c r="B10">
        <v>19</v>
      </c>
      <c r="C10">
        <v>6</v>
      </c>
      <c r="D10" s="7">
        <f t="shared" si="0"/>
        <v>0.31578947368421051</v>
      </c>
      <c r="E10">
        <v>3</v>
      </c>
      <c r="H10">
        <v>0</v>
      </c>
      <c r="J10">
        <v>3</v>
      </c>
    </row>
    <row r="11" spans="1:10" x14ac:dyDescent="0.25">
      <c r="A11">
        <v>2020</v>
      </c>
      <c r="B11">
        <v>20</v>
      </c>
      <c r="C11">
        <v>8</v>
      </c>
      <c r="D11" s="7">
        <f>+C11/B11</f>
        <v>0.4</v>
      </c>
      <c r="E11">
        <v>4</v>
      </c>
      <c r="H11">
        <v>1</v>
      </c>
      <c r="J11">
        <v>0</v>
      </c>
    </row>
    <row r="12" spans="1:10" x14ac:dyDescent="0.25">
      <c r="A12">
        <v>2021</v>
      </c>
      <c r="B12">
        <v>20</v>
      </c>
      <c r="C12">
        <v>10</v>
      </c>
      <c r="D12" s="7">
        <f t="shared" ref="D12:D18" si="1">+C12/B12</f>
        <v>0.5</v>
      </c>
      <c r="E12">
        <v>4</v>
      </c>
      <c r="H12">
        <v>5</v>
      </c>
      <c r="J12">
        <v>1</v>
      </c>
    </row>
    <row r="13" spans="1:10" x14ac:dyDescent="0.25">
      <c r="A13">
        <v>2022</v>
      </c>
      <c r="B13">
        <v>20</v>
      </c>
      <c r="C13">
        <v>11</v>
      </c>
      <c r="D13" s="7">
        <f t="shared" si="1"/>
        <v>0.55000000000000004</v>
      </c>
      <c r="E13">
        <v>1</v>
      </c>
      <c r="H13">
        <v>4</v>
      </c>
      <c r="J13">
        <v>2</v>
      </c>
    </row>
    <row r="14" spans="1:10" x14ac:dyDescent="0.25">
      <c r="A14">
        <v>2023</v>
      </c>
      <c r="B14">
        <v>20</v>
      </c>
      <c r="C14">
        <v>14</v>
      </c>
      <c r="D14" s="7">
        <f t="shared" si="1"/>
        <v>0.7</v>
      </c>
      <c r="E14">
        <v>0</v>
      </c>
      <c r="H14">
        <v>6</v>
      </c>
      <c r="J14">
        <v>5</v>
      </c>
    </row>
    <row r="15" spans="1:10" x14ac:dyDescent="0.25">
      <c r="A15">
        <v>2024</v>
      </c>
      <c r="B15">
        <v>25</v>
      </c>
      <c r="C15">
        <v>11</v>
      </c>
      <c r="D15" s="7">
        <f t="shared" si="1"/>
        <v>0.44</v>
      </c>
      <c r="E15">
        <v>0</v>
      </c>
      <c r="H15">
        <v>2</v>
      </c>
      <c r="J15">
        <v>2</v>
      </c>
    </row>
    <row r="16" spans="1:10" s="10" customFormat="1" x14ac:dyDescent="0.25">
      <c r="A16" s="9" t="s">
        <v>1</v>
      </c>
      <c r="B16" s="10">
        <v>32</v>
      </c>
      <c r="C16" s="10">
        <v>3</v>
      </c>
      <c r="D16" s="11">
        <f t="shared" si="1"/>
        <v>9.375E-2</v>
      </c>
      <c r="E16" s="10">
        <v>0</v>
      </c>
      <c r="H16" s="10">
        <v>2</v>
      </c>
      <c r="J16" s="10">
        <v>17</v>
      </c>
    </row>
    <row r="17" spans="1:9" s="16" customFormat="1" x14ac:dyDescent="0.25">
      <c r="A17" s="3" t="s">
        <v>15</v>
      </c>
      <c r="B17" s="16">
        <f>SUM(B6:B16)</f>
        <v>258</v>
      </c>
      <c r="C17" s="16">
        <f>SUM(C6:C16)</f>
        <v>119</v>
      </c>
      <c r="D17" s="12">
        <f t="shared" si="1"/>
        <v>0.46124031007751937</v>
      </c>
      <c r="E17" s="16">
        <f>SUM(E6:E16)</f>
        <v>35</v>
      </c>
      <c r="G17" s="16">
        <f t="shared" ref="G17:I17" si="2">SUM(G11:G16)</f>
        <v>0</v>
      </c>
      <c r="H17" s="16">
        <f t="shared" si="2"/>
        <v>20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24.571428571428573</v>
      </c>
      <c r="C18" s="17">
        <f>+C17/10.5</f>
        <v>11.333333333333334</v>
      </c>
      <c r="D18" s="15">
        <f t="shared" si="1"/>
        <v>0.46124031007751937</v>
      </c>
      <c r="E18" s="17">
        <f>+E17/10.5</f>
        <v>3.3333333333333335</v>
      </c>
      <c r="F18" s="17"/>
      <c r="G18" s="17">
        <f t="shared" ref="G18:I18" si="3">+G17/5.5</f>
        <v>0</v>
      </c>
      <c r="H18" s="17">
        <f t="shared" si="3"/>
        <v>3.6363636363636362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20</v>
      </c>
    </row>
    <row r="22" spans="1:9" x14ac:dyDescent="0.25">
      <c r="A22" t="s">
        <v>21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8DA4-9CC7-4ABF-BAAB-40FEED2BFF4B}">
  <sheetPr>
    <pageSetUpPr fitToPage="1"/>
  </sheetPr>
  <dimension ref="A1:J21"/>
  <sheetViews>
    <sheetView topLeftCell="A2"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22</v>
      </c>
      <c r="D4" s="7" t="s">
        <v>23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B6">
        <v>57</v>
      </c>
      <c r="C6">
        <v>38</v>
      </c>
      <c r="D6" s="7">
        <f t="shared" ref="D6:D10" si="0">+C6/B6</f>
        <v>0.66666666666666663</v>
      </c>
      <c r="E6">
        <v>3</v>
      </c>
      <c r="F6">
        <v>12</v>
      </c>
    </row>
    <row r="7" spans="1:10" x14ac:dyDescent="0.25">
      <c r="A7">
        <v>2016</v>
      </c>
      <c r="B7">
        <v>86</v>
      </c>
      <c r="C7">
        <v>31</v>
      </c>
      <c r="D7" s="7">
        <f t="shared" si="0"/>
        <v>0.36046511627906974</v>
      </c>
      <c r="E7">
        <v>5</v>
      </c>
      <c r="F7">
        <v>10</v>
      </c>
    </row>
    <row r="8" spans="1:10" x14ac:dyDescent="0.25">
      <c r="A8">
        <v>2017</v>
      </c>
      <c r="B8">
        <v>50</v>
      </c>
      <c r="C8">
        <v>50</v>
      </c>
      <c r="D8" s="7">
        <f t="shared" si="0"/>
        <v>1</v>
      </c>
      <c r="E8">
        <v>11</v>
      </c>
      <c r="F8">
        <v>12</v>
      </c>
    </row>
    <row r="9" spans="1:10" x14ac:dyDescent="0.25">
      <c r="A9">
        <v>2018</v>
      </c>
      <c r="B9">
        <v>72</v>
      </c>
      <c r="C9">
        <v>22</v>
      </c>
      <c r="D9" s="7">
        <f t="shared" si="0"/>
        <v>0.30555555555555558</v>
      </c>
      <c r="E9">
        <v>14</v>
      </c>
      <c r="F9">
        <v>10</v>
      </c>
    </row>
    <row r="10" spans="1:10" x14ac:dyDescent="0.25">
      <c r="A10">
        <v>2019</v>
      </c>
      <c r="B10">
        <v>48</v>
      </c>
      <c r="C10">
        <v>28</v>
      </c>
      <c r="D10" s="7">
        <f t="shared" si="0"/>
        <v>0.58333333333333337</v>
      </c>
      <c r="E10">
        <v>13</v>
      </c>
      <c r="F10">
        <v>8</v>
      </c>
    </row>
    <row r="11" spans="1:10" x14ac:dyDescent="0.25">
      <c r="A11">
        <v>2020</v>
      </c>
      <c r="B11">
        <v>51</v>
      </c>
      <c r="C11">
        <v>23</v>
      </c>
      <c r="D11" s="7">
        <f>+C11/B11</f>
        <v>0.45098039215686275</v>
      </c>
      <c r="E11">
        <v>22</v>
      </c>
      <c r="F11">
        <v>12</v>
      </c>
    </row>
    <row r="12" spans="1:10" x14ac:dyDescent="0.25">
      <c r="A12">
        <v>2021</v>
      </c>
      <c r="B12">
        <v>51</v>
      </c>
      <c r="C12">
        <v>28</v>
      </c>
      <c r="D12" s="7">
        <f t="shared" ref="D12:D18" si="1">+C12/B12</f>
        <v>0.5490196078431373</v>
      </c>
      <c r="E12">
        <v>22</v>
      </c>
      <c r="F12">
        <v>10</v>
      </c>
    </row>
    <row r="13" spans="1:10" x14ac:dyDescent="0.25">
      <c r="A13">
        <v>2022</v>
      </c>
      <c r="B13">
        <v>27</v>
      </c>
      <c r="C13">
        <v>16</v>
      </c>
      <c r="D13" s="7">
        <f t="shared" si="1"/>
        <v>0.59259259259259256</v>
      </c>
      <c r="E13">
        <v>20</v>
      </c>
      <c r="F13">
        <v>12</v>
      </c>
    </row>
    <row r="14" spans="1:10" x14ac:dyDescent="0.25">
      <c r="A14">
        <v>2023</v>
      </c>
      <c r="B14">
        <v>40</v>
      </c>
      <c r="C14">
        <v>28</v>
      </c>
      <c r="D14" s="7">
        <f t="shared" si="1"/>
        <v>0.7</v>
      </c>
      <c r="E14">
        <v>7</v>
      </c>
      <c r="F14">
        <v>8</v>
      </c>
    </row>
    <row r="15" spans="1:10" x14ac:dyDescent="0.25">
      <c r="A15">
        <v>2024</v>
      </c>
      <c r="B15">
        <v>53</v>
      </c>
      <c r="C15">
        <v>23</v>
      </c>
      <c r="D15" s="7">
        <f t="shared" si="1"/>
        <v>0.43396226415094341</v>
      </c>
      <c r="E15">
        <v>7</v>
      </c>
      <c r="F15">
        <v>9</v>
      </c>
    </row>
    <row r="16" spans="1:10" s="10" customFormat="1" x14ac:dyDescent="0.25">
      <c r="A16" s="9" t="s">
        <v>1</v>
      </c>
      <c r="B16" s="10">
        <v>29</v>
      </c>
      <c r="C16" s="10">
        <v>9</v>
      </c>
      <c r="D16" s="11">
        <f t="shared" si="1"/>
        <v>0.31034482758620691</v>
      </c>
      <c r="E16" s="10">
        <v>1</v>
      </c>
      <c r="F16" s="10">
        <v>7</v>
      </c>
    </row>
    <row r="17" spans="1:9" s="16" customFormat="1" x14ac:dyDescent="0.25">
      <c r="A17" s="3" t="s">
        <v>15</v>
      </c>
      <c r="B17" s="16">
        <f>SUM(B6:B16)</f>
        <v>564</v>
      </c>
      <c r="C17" s="16">
        <f>SUM(C6:C16)</f>
        <v>296</v>
      </c>
      <c r="D17" s="12">
        <f t="shared" si="1"/>
        <v>0.52482269503546097</v>
      </c>
      <c r="E17" s="16">
        <f>SUM(E6:E16)</f>
        <v>125</v>
      </c>
      <c r="F17" s="16">
        <f>SUM(F6:F16)</f>
        <v>110</v>
      </c>
      <c r="G17" s="16">
        <f t="shared" ref="G17:I17" si="2">SUM(G11:G16)</f>
        <v>0</v>
      </c>
      <c r="H17" s="16">
        <f t="shared" si="2"/>
        <v>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53.714285714285715</v>
      </c>
      <c r="C18" s="17">
        <f>+C17/10.5</f>
        <v>28.19047619047619</v>
      </c>
      <c r="D18" s="15">
        <f t="shared" si="1"/>
        <v>0.52482269503546097</v>
      </c>
      <c r="E18" s="17">
        <f>+E17/10.5</f>
        <v>11.904761904761905</v>
      </c>
      <c r="F18" s="17">
        <f>+F17/10.5</f>
        <v>10.476190476190476</v>
      </c>
      <c r="G18" s="17">
        <f t="shared" ref="G18:I18" si="3">+G17/5.5</f>
        <v>0</v>
      </c>
      <c r="H18" s="17">
        <f t="shared" si="3"/>
        <v>0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20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704A-9967-49AD-A67E-7D1A774A86D0}">
  <sheetPr>
    <pageSetUpPr fitToPage="1"/>
  </sheetPr>
  <dimension ref="A1:J21"/>
  <sheetViews>
    <sheetView topLeftCell="A2" workbookViewId="0">
      <selection activeCell="E6" sqref="E6:F16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39</v>
      </c>
      <c r="D4" s="7" t="s">
        <v>23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  <c r="D6" s="7" t="e">
        <f t="shared" ref="D6:D10" si="0">+C6/B6</f>
        <v>#DIV/0!</v>
      </c>
    </row>
    <row r="7" spans="1:10" x14ac:dyDescent="0.25">
      <c r="A7">
        <v>2016</v>
      </c>
      <c r="D7" s="7" t="e">
        <f t="shared" si="0"/>
        <v>#DIV/0!</v>
      </c>
    </row>
    <row r="8" spans="1:10" x14ac:dyDescent="0.25">
      <c r="A8">
        <v>2017</v>
      </c>
      <c r="D8" s="7" t="e">
        <f t="shared" si="0"/>
        <v>#DIV/0!</v>
      </c>
    </row>
    <row r="9" spans="1:10" x14ac:dyDescent="0.25">
      <c r="A9">
        <v>2018</v>
      </c>
      <c r="D9" s="7" t="e">
        <f t="shared" si="0"/>
        <v>#DIV/0!</v>
      </c>
    </row>
    <row r="10" spans="1:10" x14ac:dyDescent="0.25">
      <c r="A10">
        <v>2019</v>
      </c>
      <c r="D10" s="7" t="e">
        <f t="shared" si="0"/>
        <v>#DIV/0!</v>
      </c>
    </row>
    <row r="11" spans="1:10" x14ac:dyDescent="0.25">
      <c r="A11">
        <v>2020</v>
      </c>
      <c r="D11" s="7" t="e">
        <f>+C11/B11</f>
        <v>#DIV/0!</v>
      </c>
    </row>
    <row r="12" spans="1:10" x14ac:dyDescent="0.25">
      <c r="A12">
        <v>2021</v>
      </c>
      <c r="D12" s="7" t="e">
        <f t="shared" ref="D12:D18" si="1">+C12/B12</f>
        <v>#DIV/0!</v>
      </c>
    </row>
    <row r="13" spans="1:10" x14ac:dyDescent="0.25">
      <c r="A13">
        <v>2022</v>
      </c>
      <c r="D13" s="7" t="e">
        <f t="shared" si="1"/>
        <v>#DIV/0!</v>
      </c>
    </row>
    <row r="14" spans="1:10" x14ac:dyDescent="0.25">
      <c r="A14">
        <v>2023</v>
      </c>
      <c r="D14" s="7" t="e">
        <f t="shared" si="1"/>
        <v>#DIV/0!</v>
      </c>
    </row>
    <row r="15" spans="1:10" x14ac:dyDescent="0.25">
      <c r="A15">
        <v>2024</v>
      </c>
      <c r="D15" s="7" t="e">
        <f t="shared" si="1"/>
        <v>#DIV/0!</v>
      </c>
    </row>
    <row r="16" spans="1:10" s="10" customFormat="1" x14ac:dyDescent="0.25">
      <c r="A16" s="9" t="s">
        <v>1</v>
      </c>
      <c r="D16" s="11" t="e">
        <f t="shared" si="1"/>
        <v>#DIV/0!</v>
      </c>
    </row>
    <row r="17" spans="1:9" s="16" customFormat="1" x14ac:dyDescent="0.25">
      <c r="A17" s="3" t="s">
        <v>15</v>
      </c>
      <c r="B17" s="16">
        <f>SUM(B6:B16)</f>
        <v>0</v>
      </c>
      <c r="C17" s="16">
        <f>SUM(C6:C16)</f>
        <v>0</v>
      </c>
      <c r="D17" s="12" t="e">
        <f t="shared" si="1"/>
        <v>#DIV/0!</v>
      </c>
      <c r="E17" s="16">
        <f>SUM(E6:E16)</f>
        <v>0</v>
      </c>
      <c r="F17" s="16">
        <f>SUM(F6:F16)</f>
        <v>0</v>
      </c>
      <c r="G17" s="16">
        <f t="shared" ref="G17:I17" si="2">SUM(G11:G16)</f>
        <v>0</v>
      </c>
      <c r="H17" s="16">
        <f t="shared" si="2"/>
        <v>0</v>
      </c>
      <c r="I17" s="16">
        <f t="shared" si="2"/>
        <v>0</v>
      </c>
    </row>
    <row r="18" spans="1:9" s="14" customFormat="1" x14ac:dyDescent="0.25">
      <c r="A18" s="13" t="s">
        <v>16</v>
      </c>
      <c r="B18" s="17">
        <f>+B17/10.5</f>
        <v>0</v>
      </c>
      <c r="C18" s="17">
        <f>+C17/10.5</f>
        <v>0</v>
      </c>
      <c r="D18" s="15" t="e">
        <f t="shared" si="1"/>
        <v>#DIV/0!</v>
      </c>
      <c r="E18" s="17">
        <f>+E17/10.5</f>
        <v>0</v>
      </c>
      <c r="F18" s="17">
        <f>+F17/10.5</f>
        <v>0</v>
      </c>
      <c r="G18" s="17">
        <f t="shared" ref="G18:I18" si="3">+G17/5.5</f>
        <v>0</v>
      </c>
      <c r="H18" s="17">
        <f t="shared" si="3"/>
        <v>0</v>
      </c>
      <c r="I18" s="17">
        <f t="shared" si="3"/>
        <v>0</v>
      </c>
    </row>
    <row r="20" spans="1:9" x14ac:dyDescent="0.25">
      <c r="A20" t="s">
        <v>12</v>
      </c>
    </row>
    <row r="21" spans="1:9" x14ac:dyDescent="0.25">
      <c r="A21" t="s">
        <v>20</v>
      </c>
    </row>
  </sheetData>
  <pageMargins left="0.7" right="0.7" top="0.78740157499999996" bottom="0.78740157499999996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A6EA-D614-4500-A789-3A06F1D91F85}">
  <sheetPr>
    <pageSetUpPr fitToPage="1"/>
  </sheetPr>
  <dimension ref="A1:J22"/>
  <sheetViews>
    <sheetView topLeftCell="A2" workbookViewId="0">
      <selection activeCell="F5" sqref="F5"/>
    </sheetView>
  </sheetViews>
  <sheetFormatPr baseColWidth="10" defaultRowHeight="15" x14ac:dyDescent="0.25"/>
  <cols>
    <col min="1" max="1" width="17" customWidth="1"/>
    <col min="2" max="2" width="13.140625" customWidth="1"/>
    <col min="3" max="3" width="15.7109375" customWidth="1"/>
    <col min="4" max="4" width="11.42578125" style="7"/>
    <col min="7" max="7" width="13.5703125" customWidth="1"/>
    <col min="8" max="8" width="13.140625" customWidth="1"/>
  </cols>
  <sheetData>
    <row r="1" spans="1:10" s="1" customFormat="1" ht="26.25" customHeight="1" x14ac:dyDescent="0.25">
      <c r="A1" s="1" t="s">
        <v>0</v>
      </c>
      <c r="D1" s="6"/>
    </row>
    <row r="2" spans="1:10" x14ac:dyDescent="0.25">
      <c r="A2" s="2" t="s">
        <v>40</v>
      </c>
    </row>
    <row r="4" spans="1:10" x14ac:dyDescent="0.25">
      <c r="A4" s="3" t="s">
        <v>2</v>
      </c>
      <c r="B4" s="5" t="s">
        <v>28</v>
      </c>
      <c r="D4" s="7" t="s">
        <v>29</v>
      </c>
    </row>
    <row r="5" spans="1:10" s="4" customFormat="1" ht="45" x14ac:dyDescent="0.25">
      <c r="B5" s="4" t="s">
        <v>6</v>
      </c>
      <c r="C5" s="4" t="s">
        <v>5</v>
      </c>
      <c r="D5" s="8" t="s">
        <v>4</v>
      </c>
      <c r="E5" s="4" t="s">
        <v>3</v>
      </c>
      <c r="F5" s="4" t="s">
        <v>18</v>
      </c>
      <c r="G5" s="4" t="s">
        <v>8</v>
      </c>
      <c r="H5" s="4" t="s">
        <v>9</v>
      </c>
      <c r="I5" s="4" t="s">
        <v>10</v>
      </c>
      <c r="J5" s="4" t="s">
        <v>19</v>
      </c>
    </row>
    <row r="6" spans="1:10" x14ac:dyDescent="0.25">
      <c r="A6">
        <v>2015</v>
      </c>
    </row>
    <row r="7" spans="1:10" x14ac:dyDescent="0.25">
      <c r="A7">
        <v>2016</v>
      </c>
    </row>
    <row r="8" spans="1:10" x14ac:dyDescent="0.25">
      <c r="A8">
        <v>2017</v>
      </c>
    </row>
    <row r="9" spans="1:10" x14ac:dyDescent="0.25">
      <c r="A9">
        <v>2018</v>
      </c>
    </row>
    <row r="10" spans="1:10" x14ac:dyDescent="0.25">
      <c r="A10">
        <v>2019</v>
      </c>
      <c r="B10">
        <v>59</v>
      </c>
    </row>
    <row r="11" spans="1:10" x14ac:dyDescent="0.25">
      <c r="A11">
        <v>2020</v>
      </c>
      <c r="B11">
        <v>49</v>
      </c>
    </row>
    <row r="12" spans="1:10" x14ac:dyDescent="0.25">
      <c r="A12">
        <v>2021</v>
      </c>
      <c r="B12">
        <v>57</v>
      </c>
    </row>
    <row r="13" spans="1:10" x14ac:dyDescent="0.25">
      <c r="A13">
        <v>2022</v>
      </c>
      <c r="B13">
        <v>39</v>
      </c>
    </row>
    <row r="14" spans="1:10" x14ac:dyDescent="0.25">
      <c r="A14">
        <v>2023</v>
      </c>
      <c r="B14">
        <v>45</v>
      </c>
      <c r="C14">
        <v>11</v>
      </c>
      <c r="D14" s="7">
        <f t="shared" ref="D14:D18" si="0">+C14/B14</f>
        <v>0.24444444444444444</v>
      </c>
      <c r="G14">
        <v>4</v>
      </c>
      <c r="H14">
        <v>4</v>
      </c>
      <c r="I14">
        <v>3</v>
      </c>
    </row>
    <row r="15" spans="1:10" x14ac:dyDescent="0.25">
      <c r="A15">
        <v>2024</v>
      </c>
      <c r="B15">
        <v>74</v>
      </c>
      <c r="C15">
        <v>18</v>
      </c>
      <c r="D15" s="7">
        <f t="shared" si="0"/>
        <v>0.24324324324324326</v>
      </c>
      <c r="G15">
        <v>7</v>
      </c>
      <c r="H15">
        <v>8</v>
      </c>
      <c r="I15">
        <v>3</v>
      </c>
    </row>
    <row r="16" spans="1:10" s="10" customFormat="1" x14ac:dyDescent="0.25">
      <c r="A16" s="9" t="s">
        <v>1</v>
      </c>
      <c r="B16" s="10">
        <v>37</v>
      </c>
      <c r="C16" s="10">
        <v>8</v>
      </c>
      <c r="D16" s="11">
        <f t="shared" si="0"/>
        <v>0.21621621621621623</v>
      </c>
      <c r="G16" s="10">
        <v>3</v>
      </c>
      <c r="H16" s="10">
        <v>3</v>
      </c>
      <c r="I16" s="10">
        <v>2</v>
      </c>
    </row>
    <row r="17" spans="1:9" s="16" customFormat="1" x14ac:dyDescent="0.25">
      <c r="A17" s="3" t="s">
        <v>15</v>
      </c>
      <c r="B17" s="16">
        <f>SUM(B6:B16)</f>
        <v>360</v>
      </c>
      <c r="C17" s="16">
        <f>SUM(C14:C16)</f>
        <v>37</v>
      </c>
      <c r="D17" s="12">
        <f t="shared" si="0"/>
        <v>0.10277777777777777</v>
      </c>
      <c r="E17" s="16">
        <f>SUM(E6:E16)</f>
        <v>0</v>
      </c>
      <c r="F17" s="16">
        <f>SUM(F6:F16)</f>
        <v>0</v>
      </c>
      <c r="G17" s="16">
        <f t="shared" ref="G17:I17" si="1">SUM(G11:G16)</f>
        <v>14</v>
      </c>
      <c r="H17" s="16">
        <f t="shared" si="1"/>
        <v>15</v>
      </c>
      <c r="I17" s="16">
        <f t="shared" si="1"/>
        <v>8</v>
      </c>
    </row>
    <row r="18" spans="1:9" s="14" customFormat="1" x14ac:dyDescent="0.25">
      <c r="A18" s="13" t="s">
        <v>16</v>
      </c>
      <c r="B18" s="17">
        <f>+B17/6.5</f>
        <v>55.384615384615387</v>
      </c>
      <c r="C18" s="17">
        <f>+C17/2.5</f>
        <v>14.8</v>
      </c>
      <c r="D18" s="15">
        <f t="shared" si="0"/>
        <v>0.26722222222222225</v>
      </c>
      <c r="E18" s="17">
        <f>+E17/10.5</f>
        <v>0</v>
      </c>
      <c r="F18" s="17">
        <f>+F17/10.5</f>
        <v>0</v>
      </c>
      <c r="G18" s="17">
        <f>+G17/2.5</f>
        <v>5.6</v>
      </c>
      <c r="H18" s="17">
        <f>+H17/2.5</f>
        <v>6</v>
      </c>
      <c r="I18" s="17">
        <f>+I17/2.5</f>
        <v>3.2</v>
      </c>
    </row>
    <row r="20" spans="1:9" x14ac:dyDescent="0.25">
      <c r="A20" t="s">
        <v>12</v>
      </c>
    </row>
    <row r="21" spans="1:9" x14ac:dyDescent="0.25">
      <c r="A21" t="s">
        <v>30</v>
      </c>
    </row>
    <row r="22" spans="1:9" x14ac:dyDescent="0.25">
      <c r="A22" t="s">
        <v>31</v>
      </c>
    </row>
  </sheetData>
  <pageMargins left="0.7" right="0.7" top="0.78740157499999996" bottom="0.78740157499999996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Österreich</vt:lpstr>
      <vt:lpstr>Wien</vt:lpstr>
      <vt:lpstr>NÖ</vt:lpstr>
      <vt:lpstr>Burgenland</vt:lpstr>
      <vt:lpstr>OÖ</vt:lpstr>
      <vt:lpstr>Salzburg</vt:lpstr>
      <vt:lpstr>Stmk</vt:lpstr>
      <vt:lpstr>Kärnten</vt:lpstr>
      <vt:lpstr>Tirol</vt:lpstr>
      <vt:lpstr>Vorarlberg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Pürschel</dc:creator>
  <cp:lastModifiedBy>Christa Scharaditsch</cp:lastModifiedBy>
  <cp:lastPrinted>2025-12-18T15:07:15Z</cp:lastPrinted>
  <dcterms:created xsi:type="dcterms:W3CDTF">2025-12-13T17:38:08Z</dcterms:created>
  <dcterms:modified xsi:type="dcterms:W3CDTF">2025-12-18T15:07:45Z</dcterms:modified>
</cp:coreProperties>
</file>